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1"/>
  </bookViews>
  <sheets>
    <sheet name="Berechnung RA + GLA + SLA" sheetId="1" r:id="rId1"/>
    <sheet name="Grafik RA + GLA + SLA" sheetId="2" r:id="rId2"/>
    <sheet name="Berechnung RA" sheetId="3" r:id="rId3"/>
  </sheets>
  <definedNames>
    <definedName name="_xlnm._FilterDatabase" localSheetId="2" hidden="1">'Berechnung RA'!$A$10:$P$10</definedName>
    <definedName name="_xlnm._FilterDatabase" localSheetId="0" hidden="1">'Berechnung RA + GLA + SLA'!$A$10:$P$10</definedName>
    <definedName name="_xlnm.Print_Titles" localSheetId="2">'Berechnung RA'!$6:$12</definedName>
    <definedName name="_xlnm.Print_Titles" localSheetId="0">'Berechnung RA + GLA + SLA'!$6:$12</definedName>
  </definedNames>
  <calcPr fullCalcOnLoad="1"/>
</workbook>
</file>

<file path=xl/sharedStrings.xml><?xml version="1.0" encoding="utf-8"?>
<sst xmlns="http://schemas.openxmlformats.org/spreadsheetml/2006/main" count="770" uniqueCount="206">
  <si>
    <t xml:space="preserve">Globalbilanz FA-Reform - Gemeinden nach Regionalverbänden sortiert </t>
  </si>
  <si>
    <t>Vergleich Botschaft mit Vernehmlassung (VL)</t>
  </si>
  <si>
    <t>146 Gemeinden</t>
  </si>
  <si>
    <t>Die Gemeinden sind nach den bestehenden 14 Regionalverbänden gruppiert. Das Ergebnis pro Regionalverband entspricht dem Total der einzelnen Gemeinden.  Es handelt sich nicht um eine Fusionsbilanz.</t>
  </si>
  <si>
    <t xml:space="preserve"> </t>
  </si>
  <si>
    <t>Ressourcen- &amp; Lastenausgleich neu</t>
  </si>
  <si>
    <t>Neuordnung Aufgaben-finanzierung</t>
  </si>
  <si>
    <t>Region</t>
  </si>
  <si>
    <t>Nr.</t>
  </si>
  <si>
    <r>
      <t>Gemeinden</t>
    </r>
    <r>
      <rPr>
        <sz val="10"/>
        <rFont val="Arial"/>
        <family val="2"/>
      </rPr>
      <t xml:space="preserve">                       </t>
    </r>
  </si>
  <si>
    <t>Massgebende Personen RA</t>
  </si>
  <si>
    <t>FK
10/11</t>
  </si>
  <si>
    <r>
      <t xml:space="preserve">RP Index 10/11
</t>
    </r>
    <r>
      <rPr>
        <sz val="10"/>
        <rFont val="Arial"/>
        <family val="2"/>
      </rPr>
      <t>(in % Ø)</t>
    </r>
  </si>
  <si>
    <t>RA</t>
  </si>
  <si>
    <r>
      <t>GLA</t>
    </r>
    <r>
      <rPr>
        <b/>
        <sz val="10"/>
        <rFont val="Arial"/>
        <family val="2"/>
      </rPr>
      <t xml:space="preserve"> </t>
    </r>
  </si>
  <si>
    <t>SLA</t>
  </si>
  <si>
    <t>1. Bregaglia</t>
  </si>
  <si>
    <t>Bregaglia</t>
  </si>
  <si>
    <t>2. Calanca</t>
  </si>
  <si>
    <t>Calanca</t>
  </si>
  <si>
    <t>Arvigo</t>
  </si>
  <si>
    <t>Braggio</t>
  </si>
  <si>
    <t>Buseno</t>
  </si>
  <si>
    <t>Castaneda</t>
  </si>
  <si>
    <t>Cauco</t>
  </si>
  <si>
    <t>Rossa</t>
  </si>
  <si>
    <t>Sta. Maria i.C.</t>
  </si>
  <si>
    <t>Selma</t>
  </si>
  <si>
    <t>3. Davos</t>
  </si>
  <si>
    <t>Davos</t>
  </si>
  <si>
    <t>4. Engiadina bassa</t>
  </si>
  <si>
    <t>Engiadina bassa</t>
  </si>
  <si>
    <t>Ardez</t>
  </si>
  <si>
    <t>Ftan</t>
  </si>
  <si>
    <t>Guarda</t>
  </si>
  <si>
    <t>Lavin</t>
  </si>
  <si>
    <t>Samnaun</t>
  </si>
  <si>
    <t>Scuol</t>
  </si>
  <si>
    <t>Sent</t>
  </si>
  <si>
    <t>Susch</t>
  </si>
  <si>
    <t>Tarasp</t>
  </si>
  <si>
    <t>Valsot</t>
  </si>
  <si>
    <t>Zernez</t>
  </si>
  <si>
    <t>5. Herrschaft/Fünf Dörfer</t>
  </si>
  <si>
    <t>Herrschaft/Fünf Dörfer</t>
  </si>
  <si>
    <t>Fläsch</t>
  </si>
  <si>
    <t>Landquart</t>
  </si>
  <si>
    <t>Jenins</t>
  </si>
  <si>
    <t>Maienfeld</t>
  </si>
  <si>
    <t>Malans</t>
  </si>
  <si>
    <t>Trimmis</t>
  </si>
  <si>
    <t>Untervaz</t>
  </si>
  <si>
    <t>Zizers</t>
  </si>
  <si>
    <t>6. Mesolcina</t>
  </si>
  <si>
    <t>Mesolcina</t>
  </si>
  <si>
    <t>Cama</t>
  </si>
  <si>
    <t>Grono</t>
  </si>
  <si>
    <t>Leggia</t>
  </si>
  <si>
    <t>Lostallo</t>
  </si>
  <si>
    <t>Mesocco</t>
  </si>
  <si>
    <t>Roveredo</t>
  </si>
  <si>
    <t>San Vittore</t>
  </si>
  <si>
    <t>Soazza</t>
  </si>
  <si>
    <t>Verdabbio</t>
  </si>
  <si>
    <t>7. Mittelbünden</t>
  </si>
  <si>
    <t>Mittelbünden</t>
  </si>
  <si>
    <t>Alvaneu</t>
  </si>
  <si>
    <t>Alvaschein</t>
  </si>
  <si>
    <t>Bergün/Bravuogn</t>
  </si>
  <si>
    <t>Bivio</t>
  </si>
  <si>
    <t>Brienz/Brinzauls</t>
  </si>
  <si>
    <t>Cunter</t>
  </si>
  <si>
    <t>Filisur</t>
  </si>
  <si>
    <t>Lantsch/Lenz</t>
  </si>
  <si>
    <t>Marmorera</t>
  </si>
  <si>
    <t>Mon</t>
  </si>
  <si>
    <t>Mulegns</t>
  </si>
  <si>
    <t>Riom-Parsonz</t>
  </si>
  <si>
    <t>Salouf</t>
  </si>
  <si>
    <t>Savognin</t>
  </si>
  <si>
    <t>Schmitten</t>
  </si>
  <si>
    <t>Stierva</t>
  </si>
  <si>
    <t>Sur</t>
  </si>
  <si>
    <t>Surava</t>
  </si>
  <si>
    <t>Tiefencastel</t>
  </si>
  <si>
    <t>Tinizong-Rona</t>
  </si>
  <si>
    <t>Vaz/Obervaz</t>
  </si>
  <si>
    <t>8. Nordbünden</t>
  </si>
  <si>
    <t>Nordbünden</t>
  </si>
  <si>
    <t>Arosa</t>
  </si>
  <si>
    <t>Bonaduz</t>
  </si>
  <si>
    <t>Chur</t>
  </si>
  <si>
    <t>Churwalden</t>
  </si>
  <si>
    <t>Domat/Ems</t>
  </si>
  <si>
    <t>Felsberg</t>
  </si>
  <si>
    <t>Haldenstein</t>
  </si>
  <si>
    <t>Maladers</t>
  </si>
  <si>
    <t>Rhäzüns</t>
  </si>
  <si>
    <t>Tamins</t>
  </si>
  <si>
    <t>Tschiertschen-Praden</t>
  </si>
  <si>
    <t>9. Oberengadin</t>
  </si>
  <si>
    <t>Oberengadin</t>
  </si>
  <si>
    <t>Bever</t>
  </si>
  <si>
    <t>Celerina/Schlarigna</t>
  </si>
  <si>
    <t>Madulain</t>
  </si>
  <si>
    <t>Pontresina</t>
  </si>
  <si>
    <t>La Punt-Chamues-ch</t>
  </si>
  <si>
    <t>St. Moritz</t>
  </si>
  <si>
    <t>Samedan</t>
  </si>
  <si>
    <t>S-chanf</t>
  </si>
  <si>
    <t>Sils i.E./Segl</t>
  </si>
  <si>
    <t>Silvaplana</t>
  </si>
  <si>
    <t>Zuoz</t>
  </si>
  <si>
    <t>10. Poschiavo</t>
  </si>
  <si>
    <t>Poschiavo</t>
  </si>
  <si>
    <t>Brusio</t>
  </si>
  <si>
    <t>11. Prättigau</t>
  </si>
  <si>
    <t>Prättigau</t>
  </si>
  <si>
    <t>Conters i.P.</t>
  </si>
  <si>
    <t>Fideris</t>
  </si>
  <si>
    <t>Furna</t>
  </si>
  <si>
    <t>Grüsch</t>
  </si>
  <si>
    <t>Jenaz</t>
  </si>
  <si>
    <t>Klosters-Serneus</t>
  </si>
  <si>
    <t>Küblis</t>
  </si>
  <si>
    <t>Luzein</t>
  </si>
  <si>
    <t>St. Antönien</t>
  </si>
  <si>
    <t>Saas i.P.</t>
  </si>
  <si>
    <t>Schiers</t>
  </si>
  <si>
    <t>Seewis i.P.</t>
  </si>
  <si>
    <t>12. Surselva</t>
  </si>
  <si>
    <t>Surselva</t>
  </si>
  <si>
    <t>Andiast</t>
  </si>
  <si>
    <t>Breil/Brigels</t>
  </si>
  <si>
    <t>Disentis/Mustér</t>
  </si>
  <si>
    <t>Falera</t>
  </si>
  <si>
    <t>Flims</t>
  </si>
  <si>
    <t>Mundaun</t>
  </si>
  <si>
    <t>Ilanz/Glion</t>
  </si>
  <si>
    <t>Laax</t>
  </si>
  <si>
    <t>Lumnezia</t>
  </si>
  <si>
    <t>Medel (Lucmagn)</t>
  </si>
  <si>
    <t>Obersaxen</t>
  </si>
  <si>
    <t>St. Martin</t>
  </si>
  <si>
    <t>Safiental</t>
  </si>
  <si>
    <t>Sagogn</t>
  </si>
  <si>
    <t>Schluein</t>
  </si>
  <si>
    <t>Sumvitg</t>
  </si>
  <si>
    <t>Trin</t>
  </si>
  <si>
    <t>Trun</t>
  </si>
  <si>
    <t>Tujetsch</t>
  </si>
  <si>
    <t>Vals</t>
  </si>
  <si>
    <t>Waltensburg/Vuorz</t>
  </si>
  <si>
    <t>13. Val Müstair</t>
  </si>
  <si>
    <t>Val Müstair</t>
  </si>
  <si>
    <t>14. Viamala</t>
  </si>
  <si>
    <t>Viamala</t>
  </si>
  <si>
    <t>Almens</t>
  </si>
  <si>
    <t>Andeer</t>
  </si>
  <si>
    <t>Avers</t>
  </si>
  <si>
    <t>Casti-Wergenstein</t>
  </si>
  <si>
    <t>Cazis</t>
  </si>
  <si>
    <t>Donat</t>
  </si>
  <si>
    <t>Flerden</t>
  </si>
  <si>
    <t>Fürstenau</t>
  </si>
  <si>
    <t>Hinterrhein</t>
  </si>
  <si>
    <t>Ferrera</t>
  </si>
  <si>
    <t>Lohn</t>
  </si>
  <si>
    <t>Masein</t>
  </si>
  <si>
    <t>Mathon</t>
  </si>
  <si>
    <t>Mutten</t>
  </si>
  <si>
    <t>Nufenen</t>
  </si>
  <si>
    <t>Paspels</t>
  </si>
  <si>
    <t>Pratval</t>
  </si>
  <si>
    <t>Rodels</t>
  </si>
  <si>
    <t>Rongellen</t>
  </si>
  <si>
    <t>Rothenbrunnen</t>
  </si>
  <si>
    <t>Scharans</t>
  </si>
  <si>
    <t>Sils i.D.</t>
  </si>
  <si>
    <t>Splügen</t>
  </si>
  <si>
    <t>Sufers</t>
  </si>
  <si>
    <t>Thusis</t>
  </si>
  <si>
    <t>Tomils</t>
  </si>
  <si>
    <t>Tschappina</t>
  </si>
  <si>
    <t>Urmein</t>
  </si>
  <si>
    <t>Zillis-Reischen</t>
  </si>
  <si>
    <t>Total 146 Gemeinden</t>
  </si>
  <si>
    <t>Castrisch</t>
  </si>
  <si>
    <t>Duvin</t>
  </si>
  <si>
    <t>Ilanz</t>
  </si>
  <si>
    <t>Ladir</t>
  </si>
  <si>
    <t>Luven</t>
  </si>
  <si>
    <t>Pigniu</t>
  </si>
  <si>
    <t>Pitasch</t>
  </si>
  <si>
    <t>Riein</t>
  </si>
  <si>
    <t>Rueun</t>
  </si>
  <si>
    <t>Ruschein</t>
  </si>
  <si>
    <t>Schnaus</t>
  </si>
  <si>
    <t>Sevgein</t>
  </si>
  <si>
    <t>Siat</t>
  </si>
  <si>
    <t>RP pro Person</t>
  </si>
  <si>
    <r>
      <t xml:space="preserve">RP Index neu
</t>
    </r>
    <r>
      <rPr>
        <sz val="10"/>
        <rFont val="Arial"/>
        <family val="2"/>
      </rPr>
      <t>(in % Ø)</t>
    </r>
  </si>
  <si>
    <t>Ressourcenpotenzial
vor Ausgleich</t>
  </si>
  <si>
    <t>Ressourcenpotential nach Ausgleich</t>
  </si>
  <si>
    <t>Rang</t>
  </si>
  <si>
    <r>
      <t xml:space="preserve">RP Index inkl. RA + GLA + SLA
</t>
    </r>
    <r>
      <rPr>
        <sz val="10"/>
        <rFont val="Arial"/>
        <family val="2"/>
      </rPr>
      <t>(in % Ø)</t>
    </r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</si>
</sst>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"/>
    <numFmt numFmtId="165" formatCode="0.0"/>
    <numFmt numFmtId="166" formatCode="#,##0.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9"/>
      <name val="Univers (WN)"/>
      <family val="0"/>
    </font>
    <font>
      <sz val="10"/>
      <name val="Univers (WN)"/>
      <family val="0"/>
    </font>
    <font>
      <b/>
      <sz val="10"/>
      <name val="Univers (WN)"/>
      <family val="0"/>
    </font>
    <font>
      <b/>
      <sz val="7"/>
      <name val="Arial"/>
      <family val="2"/>
    </font>
    <font>
      <b/>
      <sz val="9"/>
      <name val="Univers (WN)"/>
      <family val="0"/>
    </font>
    <font>
      <b/>
      <sz val="10"/>
      <color indexed="10"/>
      <name val="Arial"/>
      <family val="2"/>
    </font>
    <font>
      <b/>
      <sz val="10"/>
      <color indexed="10"/>
      <name val="Univers (WN)"/>
      <family val="0"/>
    </font>
    <font>
      <sz val="10"/>
      <color indexed="10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Univers (WN)"/>
      <family val="0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1" fillId="0" borderId="15" xfId="52" applyNumberFormat="1" applyFont="1" applyFill="1" applyBorder="1">
      <alignment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right" indent="1"/>
    </xf>
    <xf numFmtId="3" fontId="12" fillId="0" borderId="15" xfId="52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 indent="1"/>
    </xf>
    <xf numFmtId="3" fontId="13" fillId="0" borderId="15" xfId="52" applyNumberFormat="1" applyFont="1" applyFill="1" applyBorder="1" applyAlignment="1">
      <alignment horizontal="right"/>
      <protection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 inden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 quotePrefix="1">
      <alignment horizontal="center" vertical="center" wrapText="1"/>
    </xf>
    <xf numFmtId="164" fontId="15" fillId="0" borderId="15" xfId="52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3" fillId="0" borderId="0" xfId="52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3" fontId="13" fillId="33" borderId="15" xfId="52" applyNumberFormat="1" applyFont="1" applyFill="1" applyBorder="1" applyAlignment="1">
      <alignment horizontal="right"/>
      <protection/>
    </xf>
    <xf numFmtId="165" fontId="6" fillId="33" borderId="16" xfId="0" applyNumberFormat="1" applyFont="1" applyFill="1" applyBorder="1" applyAlignment="1">
      <alignment horizontal="right" indent="1"/>
    </xf>
    <xf numFmtId="165" fontId="0" fillId="33" borderId="16" xfId="0" applyNumberFormat="1" applyFont="1" applyFill="1" applyBorder="1" applyAlignment="1">
      <alignment horizontal="right" indent="1"/>
    </xf>
    <xf numFmtId="3" fontId="57" fillId="0" borderId="17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8" fillId="0" borderId="15" xfId="52" applyNumberFormat="1" applyFont="1" applyFill="1" applyBorder="1" applyAlignment="1">
      <alignment horizontal="right"/>
      <protection/>
    </xf>
    <xf numFmtId="3" fontId="12" fillId="0" borderId="10" xfId="52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15" fillId="0" borderId="15" xfId="52" applyNumberFormat="1" applyFont="1" applyFill="1" applyBorder="1">
      <alignment/>
      <protection/>
    </xf>
    <xf numFmtId="1" fontId="6" fillId="0" borderId="15" xfId="0" applyNumberFormat="1" applyFont="1" applyFill="1" applyBorder="1" applyAlignment="1">
      <alignment horizontal="right" indent="1"/>
    </xf>
    <xf numFmtId="1" fontId="13" fillId="0" borderId="15" xfId="52" applyNumberFormat="1" applyFont="1" applyFill="1" applyBorder="1" applyAlignment="1">
      <alignment horizontal="right"/>
      <protection/>
    </xf>
    <xf numFmtId="1" fontId="6" fillId="0" borderId="21" xfId="0" applyNumberFormat="1" applyFont="1" applyFill="1" applyBorder="1" applyAlignment="1">
      <alignment horizontal="right" vertical="center"/>
    </xf>
    <xf numFmtId="1" fontId="13" fillId="0" borderId="0" xfId="52" applyNumberFormat="1" applyFont="1" applyFill="1" applyBorder="1" applyAlignment="1">
      <alignment horizontal="right"/>
      <protection/>
    </xf>
    <xf numFmtId="3" fontId="57" fillId="0" borderId="18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9" fillId="0" borderId="15" xfId="52" applyNumberFormat="1" applyFont="1" applyFill="1" applyBorder="1" applyAlignment="1">
      <alignment horizontal="right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Steuerkraft -Tes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Wirkungen des neuen Finanzausgleichs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(Gemeinden nach Regionalverbänden sortiert)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1275"/>
          <c:w val="0.946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Eigene Mittel (Ausgangslage)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Oberengadin</c:v>
                </c:pt>
                <c:pt idx="1">
                  <c:v>Bregaglia</c:v>
                </c:pt>
                <c:pt idx="2">
                  <c:v>Engiadina bassa</c:v>
                </c:pt>
                <c:pt idx="3">
                  <c:v>Davos</c:v>
                </c:pt>
                <c:pt idx="4">
                  <c:v>Mittelbünden</c:v>
                </c:pt>
                <c:pt idx="5">
                  <c:v>Nordbünden</c:v>
                </c:pt>
                <c:pt idx="6">
                  <c:v>Poschiavo</c:v>
                </c:pt>
                <c:pt idx="7">
                  <c:v>Viamala</c:v>
                </c:pt>
                <c:pt idx="8">
                  <c:v>Surselva</c:v>
                </c:pt>
                <c:pt idx="9">
                  <c:v>Prättigau</c:v>
                </c:pt>
                <c:pt idx="10">
                  <c:v>Herrschaft/Fünf Dörfer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SLA'!$G$102,'Berechnung RA + GLA + SLA'!$G$14,'Berechnung RA + GLA + SLA'!$G$37,'Berechnung RA + GLA + SLA'!$G$25,'Berechnung RA + GLA + SLA'!$G$78,'Berechnung RA + GLA + SLA'!$G$90,'Berechnung RA + GLA + SLA'!$G$105,'Berechnung RA + GLA + SLA'!$G$172,'Berechnung RA + GLA + SLA'!$G$140,'Berechnung RA + GLA + SLA'!$G$118,'Berechnung RA + GLA + SLA'!$G$46,'Berechnung RA + GLA + SLA'!$G$56,'Berechnung RA + GLA + SLA'!$G$23,'Berechnung RA + GLA + SLA'!$G$142)</c:f>
              <c:numCache>
                <c:ptCount val="14"/>
                <c:pt idx="0">
                  <c:v>173.46392618432532</c:v>
                </c:pt>
                <c:pt idx="1">
                  <c:v>143.1425684692987</c:v>
                </c:pt>
                <c:pt idx="2">
                  <c:v>114.44457428259528</c:v>
                </c:pt>
                <c:pt idx="3">
                  <c:v>112.11910722104733</c:v>
                </c:pt>
                <c:pt idx="4">
                  <c:v>106.3695835145703</c:v>
                </c:pt>
                <c:pt idx="5">
                  <c:v>98.16681549661081</c:v>
                </c:pt>
                <c:pt idx="6">
                  <c:v>92.5102010093952</c:v>
                </c:pt>
                <c:pt idx="7">
                  <c:v>86.83033196287636</c:v>
                </c:pt>
                <c:pt idx="8">
                  <c:v>85.99071698314809</c:v>
                </c:pt>
                <c:pt idx="9">
                  <c:v>83.2153473714802</c:v>
                </c:pt>
                <c:pt idx="10">
                  <c:v>76.46397916159081</c:v>
                </c:pt>
                <c:pt idx="11">
                  <c:v>76.36835014115334</c:v>
                </c:pt>
                <c:pt idx="12">
                  <c:v>68.1437911679033</c:v>
                </c:pt>
                <c:pt idx="13">
                  <c:v>57.33284044064079</c:v>
                </c:pt>
              </c:numCache>
            </c:numRef>
          </c:val>
        </c:ser>
        <c:ser>
          <c:idx val="1"/>
          <c:order val="1"/>
          <c:tx>
            <c:v>Eigene Mittel nach Finanzausgleich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Oberengadin</c:v>
                </c:pt>
                <c:pt idx="1">
                  <c:v>Bregaglia</c:v>
                </c:pt>
                <c:pt idx="2">
                  <c:v>Engiadina bassa</c:v>
                </c:pt>
                <c:pt idx="3">
                  <c:v>Davos</c:v>
                </c:pt>
                <c:pt idx="4">
                  <c:v>Mittelbünden</c:v>
                </c:pt>
                <c:pt idx="5">
                  <c:v>Nordbünden</c:v>
                </c:pt>
                <c:pt idx="6">
                  <c:v>Poschiavo</c:v>
                </c:pt>
                <c:pt idx="7">
                  <c:v>Viamala</c:v>
                </c:pt>
                <c:pt idx="8">
                  <c:v>Surselva</c:v>
                </c:pt>
                <c:pt idx="9">
                  <c:v>Prättigau</c:v>
                </c:pt>
                <c:pt idx="10">
                  <c:v>Herrschaft/Fünf Dörfer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SLA'!$K$102,'Berechnung RA + GLA + SLA'!$K$14,'Berechnung RA + GLA + SLA'!$K$37,'Berechnung RA + GLA + SLA'!$K$25,'Berechnung RA + GLA + SLA'!$K$78,'Berechnung RA + GLA + SLA'!$K$90,'Berechnung RA + GLA + SLA'!$K$105,'Berechnung RA + GLA + SLA'!$K$172,'Berechnung RA + GLA + SLA'!$K$140,'Berechnung RA + GLA + SLA'!$K$118,'Berechnung RA + GLA + SLA'!$K$46,'Berechnung RA + GLA + SLA'!$K$56,'Berechnung RA + GLA + SLA'!$K$23,'Berechnung RA + GLA + SLA'!$K$142)</c:f>
              <c:numCache>
                <c:ptCount val="14"/>
                <c:pt idx="0">
                  <c:v>160.35537051724597</c:v>
                </c:pt>
                <c:pt idx="1">
                  <c:v>135.68574771300615</c:v>
                </c:pt>
                <c:pt idx="2">
                  <c:v>115.48160178135531</c:v>
                </c:pt>
                <c:pt idx="3">
                  <c:v>114.41764639904073</c:v>
                </c:pt>
                <c:pt idx="4">
                  <c:v>109.44606633209935</c:v>
                </c:pt>
                <c:pt idx="5">
                  <c:v>100.84518145204066</c:v>
                </c:pt>
                <c:pt idx="6">
                  <c:v>93.46248613216123</c:v>
                </c:pt>
                <c:pt idx="7">
                  <c:v>100.59235746872095</c:v>
                </c:pt>
                <c:pt idx="8">
                  <c:v>97.51307142536866</c:v>
                </c:pt>
                <c:pt idx="9">
                  <c:v>97.98601628791542</c:v>
                </c:pt>
                <c:pt idx="10">
                  <c:v>84.83046932823302</c:v>
                </c:pt>
                <c:pt idx="11">
                  <c:v>84.89466124805385</c:v>
                </c:pt>
                <c:pt idx="12">
                  <c:v>90.3976410211502</c:v>
                </c:pt>
                <c:pt idx="13">
                  <c:v>88.95360931489424</c:v>
                </c:pt>
              </c:numCache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Eigene Mittel; (Index / GR Ø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423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11</xdr:col>
      <xdr:colOff>276225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323850" y="285750"/>
        <a:ext cx="8334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K11" sqref="K11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hidden="1" customWidth="1"/>
    <col min="13" max="14" width="12.7109375" style="2" customWidth="1"/>
    <col min="15" max="15" width="12.7109375" style="3" customWidth="1"/>
    <col min="16" max="16" width="15.7109375" style="2" hidden="1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205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H14+M14+N14+O14</f>
        <v>8661763.411764845</v>
      </c>
      <c r="J14" s="89">
        <f>I14/E14</f>
        <v>4598.027079182953</v>
      </c>
      <c r="K14" s="84">
        <f>J14*100/$H$175</f>
        <v>135.68574771300615</v>
      </c>
      <c r="L14" s="98">
        <v>2</v>
      </c>
      <c r="M14" s="86">
        <f>SUM(M13)</f>
        <v>-481965.6985882123</v>
      </c>
      <c r="N14" s="102">
        <f>SUM(N13)</f>
        <v>0</v>
      </c>
      <c r="O14" s="105">
        <f>SUM(O13)</f>
        <v>5945.053210199835</v>
      </c>
      <c r="P14" s="49">
        <f>SUM(P13)</f>
        <v>176169.6561432438</v>
      </c>
    </row>
    <row r="15" spans="1:16" s="31" customFormat="1" ht="21" customHeight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>
        <f aca="true" t="shared" si="0" ref="I15:I78">H15+M15+N15+O15</f>
        <v>381627.23515477736</v>
      </c>
      <c r="J15" s="109">
        <f aca="true" t="shared" si="1" ref="J15:J22">I15/E15</f>
        <v>2962.9443723196996</v>
      </c>
      <c r="K15" s="85">
        <f aca="true" t="shared" si="2" ref="K15:K22">J15*100/$H$175</f>
        <v>87.43517940779088</v>
      </c>
      <c r="L15" s="99"/>
      <c r="M15" s="87">
        <v>80275.71270924094</v>
      </c>
      <c r="N15" s="103">
        <v>69577.94348289532</v>
      </c>
      <c r="O15" s="106">
        <v>354.5980102601271</v>
      </c>
      <c r="P15" s="40">
        <v>15614.538567955218</v>
      </c>
    </row>
    <row r="16" spans="1:16" s="31" customFormat="1" ht="15" customHeight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>
        <f t="shared" si="0"/>
        <v>222481.1968175272</v>
      </c>
      <c r="J16" s="109">
        <f t="shared" si="1"/>
        <v>2830.549577831135</v>
      </c>
      <c r="K16" s="85">
        <f t="shared" si="2"/>
        <v>83.52826751403084</v>
      </c>
      <c r="L16" s="99"/>
      <c r="M16" s="87">
        <v>121396.57840497643</v>
      </c>
      <c r="N16" s="103">
        <v>35399.525086906586</v>
      </c>
      <c r="O16" s="106">
        <v>633.6076113584627</v>
      </c>
      <c r="P16" s="40">
        <v>13232.825560042485</v>
      </c>
    </row>
    <row r="17" spans="1:16" s="31" customFormat="1" ht="15" customHeight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>
        <f t="shared" si="0"/>
        <v>573854.1343863324</v>
      </c>
      <c r="J17" s="109">
        <f t="shared" si="1"/>
        <v>4164.39865302128</v>
      </c>
      <c r="K17" s="85">
        <f t="shared" si="2"/>
        <v>122.88956443262937</v>
      </c>
      <c r="L17" s="99"/>
      <c r="M17" s="87">
        <v>-22626.713232715243</v>
      </c>
      <c r="N17" s="103">
        <v>0</v>
      </c>
      <c r="O17" s="106">
        <v>218</v>
      </c>
      <c r="P17" s="40">
        <v>17925.05619014846</v>
      </c>
    </row>
    <row r="18" spans="1:16" s="31" customFormat="1" ht="15" customHeight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>
        <f t="shared" si="0"/>
        <v>713111.3870735655</v>
      </c>
      <c r="J18" s="109">
        <f t="shared" si="1"/>
        <v>2803.110798245147</v>
      </c>
      <c r="K18" s="85">
        <f t="shared" si="2"/>
        <v>82.71856125081355</v>
      </c>
      <c r="L18" s="99"/>
      <c r="M18" s="87">
        <v>31990.44750487596</v>
      </c>
      <c r="N18" s="103">
        <v>0</v>
      </c>
      <c r="O18" s="106">
        <v>946.3490924991722</v>
      </c>
      <c r="P18" s="40">
        <v>37885.32937182794</v>
      </c>
    </row>
    <row r="19" spans="1:16" s="31" customFormat="1" ht="15" customHeight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>
        <f t="shared" si="0"/>
        <v>178905.60300655576</v>
      </c>
      <c r="J19" s="109">
        <f t="shared" si="1"/>
        <v>3138.6947895886974</v>
      </c>
      <c r="K19" s="85">
        <f t="shared" si="2"/>
        <v>92.62149657542581</v>
      </c>
      <c r="L19" s="99"/>
      <c r="M19" s="87">
        <v>42795.24177493274</v>
      </c>
      <c r="N19" s="103">
        <v>42334.28458966723</v>
      </c>
      <c r="O19" s="106">
        <v>214.905213384367</v>
      </c>
      <c r="P19" s="40">
        <v>6243.140907753389</v>
      </c>
    </row>
    <row r="20" spans="1:16" s="31" customFormat="1" ht="15" customHeight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>
        <f t="shared" si="0"/>
        <v>592282.6477084657</v>
      </c>
      <c r="J20" s="109">
        <f t="shared" si="1"/>
        <v>3094.475693356665</v>
      </c>
      <c r="K20" s="85">
        <f t="shared" si="2"/>
        <v>91.31661058147405</v>
      </c>
      <c r="L20" s="99"/>
      <c r="M20" s="87">
        <v>51722.047812986624</v>
      </c>
      <c r="N20" s="103">
        <v>92303.40756971492</v>
      </c>
      <c r="O20" s="106">
        <v>294.04946862121267</v>
      </c>
      <c r="P20" s="40">
        <v>25752.087802186663</v>
      </c>
    </row>
    <row r="21" spans="1:16" s="31" customFormat="1" ht="15" customHeight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>
        <f t="shared" si="0"/>
        <v>407576.76310323086</v>
      </c>
      <c r="J21" s="109">
        <f t="shared" si="1"/>
        <v>2753.897047994803</v>
      </c>
      <c r="K21" s="85">
        <f t="shared" si="2"/>
        <v>81.26628522340361</v>
      </c>
      <c r="L21" s="99"/>
      <c r="M21" s="87">
        <v>124077.40145135057</v>
      </c>
      <c r="N21" s="103">
        <v>54649.184697308105</v>
      </c>
      <c r="O21" s="106">
        <v>584.3102879055209</v>
      </c>
      <c r="P21" s="40">
        <v>21321.154125568755</v>
      </c>
    </row>
    <row r="22" spans="1:16" s="31" customFormat="1" ht="15" customHeight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>
        <f t="shared" si="0"/>
        <v>160753.35692030162</v>
      </c>
      <c r="J22" s="109">
        <f t="shared" si="1"/>
        <v>2743.2313467628264</v>
      </c>
      <c r="K22" s="85">
        <f t="shared" si="2"/>
        <v>80.95154509212074</v>
      </c>
      <c r="L22" s="99"/>
      <c r="M22" s="87">
        <v>47137.34373156039</v>
      </c>
      <c r="N22" s="103">
        <v>20835.25088833867</v>
      </c>
      <c r="O22" s="106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 t="shared" si="0"/>
        <v>3230592.324170756</v>
      </c>
      <c r="J23" s="89">
        <f>I23/E23</f>
        <v>3063.334272871948</v>
      </c>
      <c r="K23" s="84">
        <f>J23*100/$H$175</f>
        <v>90.3976410211502</v>
      </c>
      <c r="L23" s="98">
        <v>13</v>
      </c>
      <c r="M23" s="86">
        <f>SUM(M15:M22)</f>
        <v>476768.06015720835</v>
      </c>
      <c r="N23" s="102">
        <f>SUM(N15:N22)</f>
        <v>315099.5963148308</v>
      </c>
      <c r="O23" s="105">
        <f>SUM(O15:O22)</f>
        <v>3430.9343653838223</v>
      </c>
      <c r="P23" s="49">
        <f>SUM(P15:P22)</f>
        <v>143681.6103869795</v>
      </c>
    </row>
    <row r="24" spans="1:16" s="31" customFormat="1" ht="21" customHeight="1">
      <c r="A24" s="32" t="s">
        <v>28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>
        <f t="shared" si="0"/>
        <v>45259816.403198294</v>
      </c>
      <c r="J24" s="109">
        <f>I24/E24</f>
        <v>3877.308010211453</v>
      </c>
      <c r="K24" s="85">
        <f>J24*100/$H$175</f>
        <v>114.41764639904073</v>
      </c>
      <c r="L24" s="98"/>
      <c r="M24" s="87">
        <v>-838935.2725313379</v>
      </c>
      <c r="N24" s="103">
        <v>1748160.9423962953</v>
      </c>
      <c r="O24" s="106">
        <v>0</v>
      </c>
      <c r="P24" s="40">
        <v>510090.3674916824</v>
      </c>
    </row>
    <row r="25" spans="1:16" s="14" customFormat="1" ht="21" customHeight="1">
      <c r="A25" s="42" t="s">
        <v>29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 t="shared" si="0"/>
        <v>45259816.403198294</v>
      </c>
      <c r="J25" s="89">
        <f>I25/E25</f>
        <v>3877.308010211453</v>
      </c>
      <c r="K25" s="84">
        <f>J25*100/$H$175</f>
        <v>114.41764639904073</v>
      </c>
      <c r="L25" s="98">
        <v>4</v>
      </c>
      <c r="M25" s="86">
        <f>SUM(M24)</f>
        <v>-838935.2725313379</v>
      </c>
      <c r="N25" s="102">
        <f>SUM(N24)</f>
        <v>1748160.9423962953</v>
      </c>
      <c r="O25" s="105">
        <f>SUM(O24)</f>
        <v>0</v>
      </c>
      <c r="P25" s="49">
        <f>SUM(P24)</f>
        <v>510090.3674916824</v>
      </c>
    </row>
    <row r="26" spans="1:16" s="31" customFormat="1" ht="21" customHeight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>
        <f t="shared" si="0"/>
        <v>2267102.2239308595</v>
      </c>
      <c r="J26" s="109">
        <f aca="true" t="shared" si="3" ref="J26:J36">I26/E26</f>
        <v>5090.036425529545</v>
      </c>
      <c r="K26" s="85">
        <f>J26*100/$H$175</f>
        <v>150.20472615553584</v>
      </c>
      <c r="L26" s="98"/>
      <c r="M26" s="87">
        <v>-160554.28083104527</v>
      </c>
      <c r="N26" s="103">
        <v>0</v>
      </c>
      <c r="O26" s="106">
        <v>862</v>
      </c>
      <c r="P26" s="40">
        <v>75098.14310538808</v>
      </c>
    </row>
    <row r="27" spans="1:16" s="31" customFormat="1" ht="15" customHeight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>
        <f t="shared" si="0"/>
        <v>1756210.824963381</v>
      </c>
      <c r="J27" s="109">
        <f t="shared" si="3"/>
        <v>3444.901578978778</v>
      </c>
      <c r="K27" s="85">
        <f>J27*100/$H$175</f>
        <v>101.6575236491452</v>
      </c>
      <c r="L27" s="98"/>
      <c r="M27" s="87">
        <v>-201.80181933888878</v>
      </c>
      <c r="N27" s="103">
        <v>26354.32167228649</v>
      </c>
      <c r="O27" s="106">
        <v>1329.3051104335093</v>
      </c>
      <c r="P27" s="40">
        <v>59457.7078431778</v>
      </c>
    </row>
    <row r="28" spans="1:16" s="31" customFormat="1" ht="15" customHeight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>
        <f t="shared" si="0"/>
        <v>634443.2499535778</v>
      </c>
      <c r="J28" s="109">
        <f t="shared" si="3"/>
        <v>3780.9490462072577</v>
      </c>
      <c r="K28" s="85">
        <f>J28*100/$H$175</f>
        <v>111.57413594235958</v>
      </c>
      <c r="L28" s="98"/>
      <c r="M28" s="87">
        <v>-6157.169086475226</v>
      </c>
      <c r="N28" s="103">
        <v>36392.311736257165</v>
      </c>
      <c r="O28" s="106">
        <v>394.964446652972</v>
      </c>
      <c r="P28" s="40">
        <v>24506.18626335563</v>
      </c>
    </row>
    <row r="29" spans="1:16" s="31" customFormat="1" ht="15" customHeight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>
        <f t="shared" si="0"/>
        <v>1000538.1895251494</v>
      </c>
      <c r="J29" s="109">
        <f t="shared" si="3"/>
        <v>4662.340118942914</v>
      </c>
      <c r="K29" s="85">
        <f>J29*100/$H$175</f>
        <v>137.58359710302702</v>
      </c>
      <c r="L29" s="98"/>
      <c r="M29" s="87">
        <v>-52735.32628500741</v>
      </c>
      <c r="N29" s="103">
        <v>24288.79200063311</v>
      </c>
      <c r="O29" s="106">
        <v>418</v>
      </c>
      <c r="P29" s="40">
        <v>32245.535380980353</v>
      </c>
    </row>
    <row r="30" spans="1:16" s="31" customFormat="1" ht="15" customHeight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>
        <f t="shared" si="0"/>
        <v>4434058.011310588</v>
      </c>
      <c r="J30" s="109">
        <f t="shared" si="3"/>
        <v>4140.883462187698</v>
      </c>
      <c r="K30" s="85">
        <f>J30*100/$H$175</f>
        <v>122.1956415400666</v>
      </c>
      <c r="L30" s="98"/>
      <c r="M30" s="87">
        <v>-170499.89345131686</v>
      </c>
      <c r="N30" s="103">
        <v>0</v>
      </c>
      <c r="O30" s="106">
        <v>1618</v>
      </c>
      <c r="P30" s="40">
        <v>99898.25342274833</v>
      </c>
    </row>
    <row r="31" spans="1:16" s="31" customFormat="1" ht="15" customHeight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>
        <f t="shared" si="0"/>
        <v>8094211.880697224</v>
      </c>
      <c r="J31" s="109">
        <f t="shared" si="3"/>
        <v>3522.285413706364</v>
      </c>
      <c r="K31" s="85">
        <f>J31*100/$H$175</f>
        <v>103.94108642402517</v>
      </c>
      <c r="L31" s="98"/>
      <c r="M31" s="87">
        <v>-65100.95739801378</v>
      </c>
      <c r="N31" s="103">
        <v>0</v>
      </c>
      <c r="O31" s="106">
        <v>0</v>
      </c>
      <c r="P31" s="40">
        <v>234033.82044492904</v>
      </c>
    </row>
    <row r="32" spans="1:16" s="31" customFormat="1" ht="15" customHeight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>
        <f t="shared" si="0"/>
        <v>2882410.883962133</v>
      </c>
      <c r="J32" s="109">
        <f t="shared" si="3"/>
        <v>3152.9324917546846</v>
      </c>
      <c r="K32" s="85">
        <f>J32*100/$H$175</f>
        <v>93.04164487617274</v>
      </c>
      <c r="L32" s="98"/>
      <c r="M32" s="87">
        <v>83954.1403161657</v>
      </c>
      <c r="N32" s="103">
        <v>255775.49313366855</v>
      </c>
      <c r="O32" s="106">
        <v>3366.288607536853</v>
      </c>
      <c r="P32" s="40">
        <v>156052.26625360883</v>
      </c>
    </row>
    <row r="33" spans="1:16" s="31" customFormat="1" ht="15" customHeight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>
        <f t="shared" si="0"/>
        <v>1003413.6948796186</v>
      </c>
      <c r="J33" s="109">
        <f t="shared" si="3"/>
        <v>4847.409154007819</v>
      </c>
      <c r="K33" s="85">
        <f>J33*100/$H$175</f>
        <v>143.04490256488356</v>
      </c>
      <c r="L33" s="98"/>
      <c r="M33" s="87">
        <v>-56520.48055761048</v>
      </c>
      <c r="N33" s="103">
        <v>35078.36591341955</v>
      </c>
      <c r="O33" s="106">
        <v>414</v>
      </c>
      <c r="P33" s="40">
        <v>47062.35321034948</v>
      </c>
    </row>
    <row r="34" spans="1:16" s="31" customFormat="1" ht="15" customHeight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>
        <f t="shared" si="0"/>
        <v>1540489.5866871318</v>
      </c>
      <c r="J34" s="109">
        <f t="shared" si="3"/>
        <v>3729.99899924245</v>
      </c>
      <c r="K34" s="85">
        <f>J34*100/$H$175</f>
        <v>110.07062256599616</v>
      </c>
      <c r="L34" s="98"/>
      <c r="M34" s="87">
        <v>-14191.830975651163</v>
      </c>
      <c r="N34" s="103">
        <v>73376.70337706883</v>
      </c>
      <c r="O34" s="106">
        <v>662</v>
      </c>
      <c r="P34" s="40">
        <v>-55338.46822913836</v>
      </c>
    </row>
    <row r="35" spans="1:16" s="31" customFormat="1" ht="15" customHeight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>
        <f t="shared" si="0"/>
        <v>4145521.261758293</v>
      </c>
      <c r="J35" s="109">
        <f t="shared" si="3"/>
        <v>4292.318556386719</v>
      </c>
      <c r="K35" s="85">
        <f>J35*100/$H$175</f>
        <v>126.6644242663386</v>
      </c>
      <c r="L35" s="98"/>
      <c r="M35" s="87">
        <v>-67855.73879649055</v>
      </c>
      <c r="N35" s="103">
        <v>550582.6560434697</v>
      </c>
      <c r="O35" s="106">
        <v>2209.38260655214</v>
      </c>
      <c r="P35" s="40">
        <v>198002.28320800577</v>
      </c>
    </row>
    <row r="36" spans="1:16" s="14" customFormat="1" ht="15" customHeight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>
        <f t="shared" si="0"/>
        <v>4747555.396123027</v>
      </c>
      <c r="J36" s="109">
        <f t="shared" si="3"/>
        <v>4315.9594510209345</v>
      </c>
      <c r="K36" s="85">
        <f>J36*100/$H$175</f>
        <v>127.36205662252253</v>
      </c>
      <c r="L36" s="98"/>
      <c r="M36" s="87">
        <v>-215478.30686008788</v>
      </c>
      <c r="N36" s="103">
        <v>0</v>
      </c>
      <c r="O36" s="106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 t="shared" si="0"/>
        <v>32505955.203790985</v>
      </c>
      <c r="J37" s="89">
        <f>I37/E37</f>
        <v>3913.3626124182542</v>
      </c>
      <c r="K37" s="84">
        <f>J37*100/$H$175</f>
        <v>115.48160178135531</v>
      </c>
      <c r="L37" s="98">
        <v>3</v>
      </c>
      <c r="M37" s="86">
        <f>SUM(M26:M36)</f>
        <v>-725341.6457448718</v>
      </c>
      <c r="N37" s="102">
        <f>SUM(N26:N36)</f>
        <v>1001848.6438768033</v>
      </c>
      <c r="O37" s="105">
        <f>SUM(O26:O36)</f>
        <v>15397.243754290115</v>
      </c>
      <c r="P37" s="49">
        <f>SUM(P26:P36)</f>
        <v>991429.0375576194</v>
      </c>
    </row>
    <row r="38" spans="1:16" s="31" customFormat="1" ht="21" customHeight="1">
      <c r="A38" s="32" t="s">
        <v>43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>
        <f t="shared" si="0"/>
        <v>1837776.7317662307</v>
      </c>
      <c r="J38" s="109">
        <f aca="true" t="shared" si="4" ref="J38:J45">I38/E38</f>
        <v>3104.352587442957</v>
      </c>
      <c r="K38" s="85">
        <f aca="true" t="shared" si="5" ref="K38:K45">J38*100/$H$175</f>
        <v>91.60807336238027</v>
      </c>
      <c r="L38" s="98"/>
      <c r="M38" s="87">
        <v>47046.00213095934</v>
      </c>
      <c r="N38" s="103">
        <v>118566.83191463313</v>
      </c>
      <c r="O38" s="106">
        <v>2570.202482542849</v>
      </c>
      <c r="P38" s="40">
        <v>13275.613414375755</v>
      </c>
    </row>
    <row r="39" spans="1:16" s="31" customFormat="1" ht="15" customHeight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>
        <f t="shared" si="0"/>
        <v>20360962.059798352</v>
      </c>
      <c r="J39" s="109">
        <f t="shared" si="4"/>
        <v>2554.3798845563106</v>
      </c>
      <c r="K39" s="85">
        <f t="shared" si="5"/>
        <v>75.37862187637948</v>
      </c>
      <c r="L39" s="98"/>
      <c r="M39" s="87">
        <v>3235794.861342795</v>
      </c>
      <c r="N39" s="103">
        <v>0</v>
      </c>
      <c r="O39" s="106">
        <v>354905.53178889153</v>
      </c>
      <c r="P39" s="40">
        <v>516806.27197688137</v>
      </c>
    </row>
    <row r="40" spans="1:16" s="31" customFormat="1" ht="15" customHeight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>
        <f t="shared" si="0"/>
        <v>2567184.0572287547</v>
      </c>
      <c r="J40" s="109">
        <f t="shared" si="4"/>
        <v>3241.394011652468</v>
      </c>
      <c r="K40" s="85">
        <f t="shared" si="5"/>
        <v>95.65210524633929</v>
      </c>
      <c r="L40" s="98"/>
      <c r="M40" s="87">
        <v>4765.174597947733</v>
      </c>
      <c r="N40" s="103">
        <v>0</v>
      </c>
      <c r="O40" s="106">
        <v>2425.587392711519</v>
      </c>
      <c r="P40" s="40">
        <v>78162.81842134471</v>
      </c>
    </row>
    <row r="41" spans="1:16" s="31" customFormat="1" ht="15" customHeight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>
        <f t="shared" si="0"/>
        <v>9775672.537857186</v>
      </c>
      <c r="J41" s="109">
        <f t="shared" si="4"/>
        <v>3900.9068387299226</v>
      </c>
      <c r="K41" s="85">
        <f t="shared" si="5"/>
        <v>115.11403740273367</v>
      </c>
      <c r="L41" s="98"/>
      <c r="M41" s="87">
        <v>-272259.4430951938</v>
      </c>
      <c r="N41" s="103">
        <v>0</v>
      </c>
      <c r="O41" s="106">
        <v>0</v>
      </c>
      <c r="P41" s="40">
        <v>37028.578107124966</v>
      </c>
    </row>
    <row r="42" spans="1:16" s="31" customFormat="1" ht="15" customHeight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>
        <f t="shared" si="0"/>
        <v>6868612.766946298</v>
      </c>
      <c r="J42" s="109">
        <f t="shared" si="4"/>
        <v>3184.336006929206</v>
      </c>
      <c r="K42" s="85">
        <f t="shared" si="5"/>
        <v>93.96834873500013</v>
      </c>
      <c r="L42" s="98"/>
      <c r="M42" s="87">
        <v>24714.58599391648</v>
      </c>
      <c r="N42" s="103">
        <v>0</v>
      </c>
      <c r="O42" s="107">
        <v>0</v>
      </c>
      <c r="P42" s="40">
        <v>-51516.53740362229</v>
      </c>
    </row>
    <row r="43" spans="1:16" s="31" customFormat="1" ht="15" customHeight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>
        <f t="shared" si="0"/>
        <v>7931400.984338785</v>
      </c>
      <c r="J43" s="109">
        <f t="shared" si="4"/>
        <v>2603.8742561847616</v>
      </c>
      <c r="K43" s="85">
        <f t="shared" si="5"/>
        <v>76.83917891667973</v>
      </c>
      <c r="L43" s="98"/>
      <c r="M43" s="87">
        <v>845511.5748149741</v>
      </c>
      <c r="N43" s="103">
        <v>0</v>
      </c>
      <c r="O43" s="106">
        <v>0</v>
      </c>
      <c r="P43" s="40">
        <v>89244.37873077921</v>
      </c>
    </row>
    <row r="44" spans="1:16" s="31" customFormat="1" ht="15" customHeight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>
        <f t="shared" si="0"/>
        <v>6832122.614466846</v>
      </c>
      <c r="J44" s="109">
        <f t="shared" si="4"/>
        <v>2986.0675762529922</v>
      </c>
      <c r="K44" s="85">
        <f t="shared" si="5"/>
        <v>88.11753494010468</v>
      </c>
      <c r="L44" s="98"/>
      <c r="M44" s="87">
        <v>584727.7522236619</v>
      </c>
      <c r="N44" s="103">
        <v>826434.4336717555</v>
      </c>
      <c r="O44" s="106">
        <v>0</v>
      </c>
      <c r="P44" s="40">
        <v>129051.133705319</v>
      </c>
    </row>
    <row r="45" spans="1:16" s="31" customFormat="1" ht="15" customHeight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>
        <f t="shared" si="0"/>
        <v>8566885.053389959</v>
      </c>
      <c r="J45" s="109">
        <f t="shared" si="4"/>
        <v>2703.3401872483305</v>
      </c>
      <c r="K45" s="85">
        <f t="shared" si="5"/>
        <v>79.77437459863486</v>
      </c>
      <c r="L45" s="98"/>
      <c r="M45" s="87">
        <v>600546.2848412957</v>
      </c>
      <c r="N45" s="103">
        <v>0</v>
      </c>
      <c r="O45" s="106">
        <v>9358.92092961555</v>
      </c>
      <c r="P45" s="40">
        <v>278861.24649763014</v>
      </c>
    </row>
    <row r="46" spans="1:16" s="14" customFormat="1" ht="21" customHeight="1">
      <c r="A46" s="42" t="s">
        <v>44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 t="shared" si="0"/>
        <v>64740616.8057924</v>
      </c>
      <c r="J46" s="89">
        <f>I46/E46</f>
        <v>2874.677714390675</v>
      </c>
      <c r="K46" s="84">
        <f>J46*100/$H$175</f>
        <v>84.83046932823302</v>
      </c>
      <c r="L46" s="98">
        <v>11</v>
      </c>
      <c r="M46" s="86">
        <f>SUM(M38:M45)</f>
        <v>5070846.792850357</v>
      </c>
      <c r="N46" s="102">
        <f>SUM(N38:N45)</f>
        <v>945001.2655863886</v>
      </c>
      <c r="O46" s="105">
        <f>SUM(O38:O45)</f>
        <v>369260.2425937615</v>
      </c>
      <c r="P46" s="49">
        <f>SUM(P38:P45)</f>
        <v>1090913.503449833</v>
      </c>
    </row>
    <row r="47" spans="1:16" s="31" customFormat="1" ht="21" customHeight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>
        <f t="shared" si="0"/>
        <v>1524679.155150056</v>
      </c>
      <c r="J47" s="109">
        <f aca="true" t="shared" si="6" ref="J47:J55">I47/E47</f>
        <v>3130.7580187886156</v>
      </c>
      <c r="K47" s="85">
        <f aca="true" t="shared" si="7" ref="K47:K55">J47*100/$H$175</f>
        <v>92.3872859755554</v>
      </c>
      <c r="L47" s="98"/>
      <c r="M47" s="87">
        <v>9475.084289165854</v>
      </c>
      <c r="N47" s="103">
        <v>0</v>
      </c>
      <c r="O47" s="106">
        <v>1873.8899085091111</v>
      </c>
      <c r="P47" s="40">
        <v>69277.11060465623</v>
      </c>
    </row>
    <row r="48" spans="1:16" s="31" customFormat="1" ht="15" customHeight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>
        <f t="shared" si="0"/>
        <v>2710871.557660721</v>
      </c>
      <c r="J48" s="109">
        <f t="shared" si="6"/>
        <v>3080.535860978092</v>
      </c>
      <c r="K48" s="85">
        <f t="shared" si="7"/>
        <v>90.90525228655581</v>
      </c>
      <c r="L48" s="98"/>
      <c r="M48" s="87">
        <v>25084.855309157763</v>
      </c>
      <c r="N48" s="103">
        <v>0</v>
      </c>
      <c r="O48" s="106">
        <v>3312.1404468014125</v>
      </c>
      <c r="P48" s="40">
        <v>111734.50684673092</v>
      </c>
    </row>
    <row r="49" spans="1:16" s="31" customFormat="1" ht="15" customHeight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>
        <f t="shared" si="0"/>
        <v>357547.4505287039</v>
      </c>
      <c r="J49" s="109">
        <f t="shared" si="6"/>
        <v>2746.1401730315206</v>
      </c>
      <c r="K49" s="85">
        <f t="shared" si="7"/>
        <v>81.03738327019975</v>
      </c>
      <c r="L49" s="98"/>
      <c r="M49" s="87">
        <v>72632.94579721679</v>
      </c>
      <c r="N49" s="103">
        <v>39163.7811906542</v>
      </c>
      <c r="O49" s="106">
        <v>639.5521122615361</v>
      </c>
      <c r="P49" s="40">
        <v>20717.230626726374</v>
      </c>
    </row>
    <row r="50" spans="1:16" s="31" customFormat="1" ht="15" customHeight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>
        <f t="shared" si="0"/>
        <v>1957954.57570543</v>
      </c>
      <c r="J50" s="109">
        <f t="shared" si="6"/>
        <v>2829.414126741951</v>
      </c>
      <c r="K50" s="85">
        <f t="shared" si="7"/>
        <v>83.49476085402767</v>
      </c>
      <c r="L50" s="98"/>
      <c r="M50" s="87">
        <v>218435.395827823</v>
      </c>
      <c r="N50" s="103">
        <v>174935.43301746808</v>
      </c>
      <c r="O50" s="106">
        <v>3594.842098233965</v>
      </c>
      <c r="P50" s="40">
        <v>88866.21341025873</v>
      </c>
    </row>
    <row r="51" spans="1:16" s="31" customFormat="1" ht="15" customHeight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>
        <f t="shared" si="0"/>
        <v>4324138.358402285</v>
      </c>
      <c r="J51" s="109">
        <f t="shared" si="6"/>
        <v>2929.6330341478892</v>
      </c>
      <c r="K51" s="85">
        <f t="shared" si="7"/>
        <v>86.45217653518361</v>
      </c>
      <c r="L51" s="98"/>
      <c r="M51" s="87">
        <v>130511.22666219115</v>
      </c>
      <c r="N51" s="103">
        <v>72337.2771999216</v>
      </c>
      <c r="O51" s="106">
        <v>4588.111683029381</v>
      </c>
      <c r="P51" s="40">
        <v>141544.5349103341</v>
      </c>
    </row>
    <row r="52" spans="1:16" s="31" customFormat="1" ht="15" customHeight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>
        <f t="shared" si="0"/>
        <v>5800241.751378103</v>
      </c>
      <c r="J52" s="109">
        <f t="shared" si="6"/>
        <v>2480.856181085587</v>
      </c>
      <c r="K52" s="85">
        <f t="shared" si="7"/>
        <v>73.20896986949589</v>
      </c>
      <c r="L52" s="98"/>
      <c r="M52" s="87">
        <v>1076368.1418542939</v>
      </c>
      <c r="N52" s="103">
        <v>0</v>
      </c>
      <c r="O52" s="106">
        <v>0</v>
      </c>
      <c r="P52" s="40">
        <v>215785.38878055784</v>
      </c>
    </row>
    <row r="53" spans="1:16" s="31" customFormat="1" ht="15" customHeight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>
        <f t="shared" si="0"/>
        <v>1990189.8201815328</v>
      </c>
      <c r="J53" s="109">
        <f t="shared" si="6"/>
        <v>2695.2733209392372</v>
      </c>
      <c r="K53" s="85">
        <f t="shared" si="7"/>
        <v>79.53632493776931</v>
      </c>
      <c r="L53" s="98"/>
      <c r="M53" s="87">
        <v>145526.56779674854</v>
      </c>
      <c r="N53" s="103">
        <v>0</v>
      </c>
      <c r="O53" s="106">
        <v>3460.890480022483</v>
      </c>
      <c r="P53" s="40">
        <v>102176.47633992616</v>
      </c>
    </row>
    <row r="54" spans="1:16" s="31" customFormat="1" ht="15" customHeight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>
        <f t="shared" si="0"/>
        <v>1857377.3157861198</v>
      </c>
      <c r="J54" s="109">
        <f t="shared" si="6"/>
        <v>4987.586777084103</v>
      </c>
      <c r="K54" s="85">
        <f t="shared" si="7"/>
        <v>147.1814822918384</v>
      </c>
      <c r="L54" s="98"/>
      <c r="M54" s="87">
        <v>-126144.52230911821</v>
      </c>
      <c r="N54" s="103">
        <v>0</v>
      </c>
      <c r="O54" s="106">
        <v>732</v>
      </c>
      <c r="P54" s="40">
        <v>65133.55806539932</v>
      </c>
    </row>
    <row r="55" spans="1:16" s="31" customFormat="1" ht="15" customHeight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>
        <f t="shared" si="0"/>
        <v>468821.03568492754</v>
      </c>
      <c r="J55" s="109">
        <f t="shared" si="6"/>
        <v>2564.666497182317</v>
      </c>
      <c r="K55" s="85">
        <f t="shared" si="7"/>
        <v>75.68217527038031</v>
      </c>
      <c r="L55" s="98"/>
      <c r="M55" s="87">
        <v>216566.2914703887</v>
      </c>
      <c r="N55" s="103">
        <v>33689.58658702738</v>
      </c>
      <c r="O55" s="106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 t="shared" si="0"/>
        <v>20991821.020477884</v>
      </c>
      <c r="J56" s="89">
        <f>I56/E56</f>
        <v>2876.853006862993</v>
      </c>
      <c r="K56" s="84">
        <f>J56*100/$H$175</f>
        <v>84.89466124805385</v>
      </c>
      <c r="L56" s="98">
        <v>12</v>
      </c>
      <c r="M56" s="86">
        <f>SUM(M47:M55)</f>
        <v>1768455.9866978675</v>
      </c>
      <c r="N56" s="102">
        <f>SUM(N47:N55)</f>
        <v>320126.07799507125</v>
      </c>
      <c r="O56" s="105">
        <f>SUM(O47:O55)</f>
        <v>19710.66054684554</v>
      </c>
      <c r="P56" s="49">
        <f>SUM(P47:P55)</f>
        <v>829581.0728983524</v>
      </c>
    </row>
    <row r="57" spans="1:16" s="31" customFormat="1" ht="21" customHeight="1">
      <c r="A57" s="32" t="s">
        <v>64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>
        <f t="shared" si="0"/>
        <v>1354043.71050355</v>
      </c>
      <c r="J57" s="109">
        <f aca="true" t="shared" si="8" ref="J57:J77">I57/E57</f>
        <v>3021.07030455946</v>
      </c>
      <c r="K57" s="85">
        <f aca="true" t="shared" si="9" ref="K57:K77">J57*100/$H$175</f>
        <v>89.15044998833494</v>
      </c>
      <c r="L57" s="98"/>
      <c r="M57" s="87">
        <v>39861.24006312591</v>
      </c>
      <c r="N57" s="103">
        <v>63565.57694659871</v>
      </c>
      <c r="O57" s="106">
        <v>1325.341112872947</v>
      </c>
      <c r="P57" s="40">
        <v>49743.66241997479</v>
      </c>
    </row>
    <row r="58" spans="1:16" s="31" customFormat="1" ht="15" customHeight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>
        <f t="shared" si="0"/>
        <v>752418.7157607483</v>
      </c>
      <c r="J58" s="109">
        <f t="shared" si="8"/>
        <v>5104.604584536964</v>
      </c>
      <c r="K58" s="85">
        <f t="shared" si="9"/>
        <v>150.6346260916786</v>
      </c>
      <c r="L58" s="98"/>
      <c r="M58" s="87">
        <v>-53588.08423925179</v>
      </c>
      <c r="N58" s="103">
        <v>0</v>
      </c>
      <c r="O58" s="106">
        <v>290</v>
      </c>
      <c r="P58" s="40">
        <v>13611.940522161867</v>
      </c>
    </row>
    <row r="59" spans="1:16" s="31" customFormat="1" ht="15" customHeight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>
        <f t="shared" si="0"/>
        <v>2052976.055118871</v>
      </c>
      <c r="J59" s="109">
        <f t="shared" si="8"/>
        <v>3448.0618997629676</v>
      </c>
      <c r="K59" s="85">
        <f t="shared" si="9"/>
        <v>101.750783319267</v>
      </c>
      <c r="L59" s="98"/>
      <c r="M59" s="87">
        <v>24862.87396707845</v>
      </c>
      <c r="N59" s="103">
        <v>254622.09925690485</v>
      </c>
      <c r="O59" s="106">
        <v>1191.5866567924263</v>
      </c>
      <c r="P59" s="40">
        <v>10339.49564997344</v>
      </c>
    </row>
    <row r="60" spans="1:16" s="31" customFormat="1" ht="15" customHeight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>
        <f t="shared" si="0"/>
        <v>845397.0495234715</v>
      </c>
      <c r="J60" s="109">
        <f t="shared" si="8"/>
        <v>2991.4969905289154</v>
      </c>
      <c r="K60" s="85">
        <f t="shared" si="9"/>
        <v>88.27775455668927</v>
      </c>
      <c r="L60" s="98"/>
      <c r="M60" s="87">
        <v>59861.50327571994</v>
      </c>
      <c r="N60" s="103">
        <v>89565.3811201473</v>
      </c>
      <c r="O60" s="106">
        <v>596.7556037946493</v>
      </c>
      <c r="P60" s="40">
        <v>44476.637838444796</v>
      </c>
    </row>
    <row r="61" spans="1:16" s="31" customFormat="1" ht="15" customHeight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>
        <f t="shared" si="0"/>
        <v>543605.2929664261</v>
      </c>
      <c r="J61" s="109">
        <f t="shared" si="8"/>
        <v>3475.7371673045145</v>
      </c>
      <c r="K61" s="85">
        <f t="shared" si="9"/>
        <v>102.56746823757322</v>
      </c>
      <c r="L61" s="98"/>
      <c r="M61" s="87">
        <v>1602.5377232944736</v>
      </c>
      <c r="N61" s="103">
        <v>43722.05048122697</v>
      </c>
      <c r="O61" s="106">
        <v>208</v>
      </c>
      <c r="P61" s="40">
        <v>18223.2561761155</v>
      </c>
    </row>
    <row r="62" spans="1:16" s="31" customFormat="1" ht="15" customHeight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>
        <f t="shared" si="0"/>
        <v>815509.4337548111</v>
      </c>
      <c r="J62" s="109">
        <f t="shared" si="8"/>
        <v>2714.745119024005</v>
      </c>
      <c r="K62" s="85">
        <f t="shared" si="9"/>
        <v>80.11092909667258</v>
      </c>
      <c r="L62" s="98"/>
      <c r="M62" s="87">
        <v>54231.92181416952</v>
      </c>
      <c r="N62" s="103">
        <v>0</v>
      </c>
      <c r="O62" s="106">
        <v>689.3309882607315</v>
      </c>
      <c r="P62" s="40">
        <v>34490.91190192605</v>
      </c>
    </row>
    <row r="63" spans="1:16" s="31" customFormat="1" ht="15" customHeight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>
        <f t="shared" si="0"/>
        <v>1781742.1698463927</v>
      </c>
      <c r="J63" s="109">
        <f t="shared" si="8"/>
        <v>3628.8027899111867</v>
      </c>
      <c r="K63" s="85">
        <f t="shared" si="9"/>
        <v>107.08436713679276</v>
      </c>
      <c r="L63" s="98"/>
      <c r="M63" s="87">
        <v>-24754.843528760368</v>
      </c>
      <c r="N63" s="103">
        <v>0</v>
      </c>
      <c r="O63" s="106">
        <v>1173.089565629488</v>
      </c>
      <c r="P63" s="40">
        <v>57327.68776382901</v>
      </c>
    </row>
    <row r="64" spans="1:16" s="31" customFormat="1" ht="15" customHeight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>
        <f t="shared" si="0"/>
        <v>1678698.7354366048</v>
      </c>
      <c r="J64" s="109">
        <f t="shared" si="8"/>
        <v>2681.6273729019244</v>
      </c>
      <c r="K64" s="85">
        <f t="shared" si="9"/>
        <v>79.13363903992449</v>
      </c>
      <c r="L64" s="98"/>
      <c r="M64" s="87">
        <v>129711.86305636188</v>
      </c>
      <c r="N64" s="103">
        <v>0</v>
      </c>
      <c r="O64" s="106">
        <v>2267.6438088144923</v>
      </c>
      <c r="P64" s="40">
        <v>39204.01162948464</v>
      </c>
    </row>
    <row r="65" spans="1:16" s="31" customFormat="1" ht="15" customHeight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>
        <f t="shared" si="0"/>
        <v>802756.8379371985</v>
      </c>
      <c r="J65" s="109">
        <f t="shared" si="8"/>
        <v>15557.303060798422</v>
      </c>
      <c r="K65" s="85">
        <f t="shared" si="9"/>
        <v>459.0891401573413</v>
      </c>
      <c r="L65" s="98"/>
      <c r="M65" s="87">
        <v>-243988.95253899202</v>
      </c>
      <c r="N65" s="103">
        <v>0</v>
      </c>
      <c r="O65" s="106">
        <v>96</v>
      </c>
      <c r="P65" s="40">
        <v>11553.76180613756</v>
      </c>
    </row>
    <row r="66" spans="1:16" s="31" customFormat="1" ht="15" customHeight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>
        <f t="shared" si="0"/>
        <v>401302.5250795021</v>
      </c>
      <c r="J66" s="109">
        <f t="shared" si="8"/>
        <v>4128.626801229445</v>
      </c>
      <c r="K66" s="85">
        <f t="shared" si="9"/>
        <v>121.83395289014223</v>
      </c>
      <c r="L66" s="98"/>
      <c r="M66" s="87">
        <v>-10892.994566182311</v>
      </c>
      <c r="N66" s="103">
        <v>20385.033931398626</v>
      </c>
      <c r="O66" s="107">
        <v>180</v>
      </c>
      <c r="P66" s="40">
        <v>15126.147419296527</v>
      </c>
    </row>
    <row r="67" spans="1:16" s="31" customFormat="1" ht="15" customHeight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>
        <f t="shared" si="0"/>
        <v>241122.57921459345</v>
      </c>
      <c r="J67" s="109">
        <f t="shared" si="8"/>
        <v>6552.24400039656</v>
      </c>
      <c r="K67" s="85">
        <f t="shared" si="9"/>
        <v>193.35382569122348</v>
      </c>
      <c r="L67" s="98"/>
      <c r="M67" s="87">
        <v>-25737.94459493032</v>
      </c>
      <c r="N67" s="103">
        <v>0</v>
      </c>
      <c r="O67" s="106">
        <v>52</v>
      </c>
      <c r="P67" s="40">
        <v>11800.319497869395</v>
      </c>
    </row>
    <row r="68" spans="1:16" s="14" customFormat="1" ht="15" customHeight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>
        <f t="shared" si="0"/>
        <v>1489423.1086068584</v>
      </c>
      <c r="J68" s="109">
        <f t="shared" si="8"/>
        <v>3931.951184284209</v>
      </c>
      <c r="K68" s="85">
        <f t="shared" si="9"/>
        <v>116.03014232474794</v>
      </c>
      <c r="L68" s="98"/>
      <c r="M68" s="87">
        <v>8760.644016773831</v>
      </c>
      <c r="N68" s="103">
        <v>312438.70973054843</v>
      </c>
      <c r="O68" s="106">
        <v>738.735811916765</v>
      </c>
      <c r="P68" s="40">
        <v>57346.27882155072</v>
      </c>
    </row>
    <row r="69" spans="1:16" s="31" customFormat="1" ht="15" customHeight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>
        <f t="shared" si="0"/>
        <v>891638.0515931123</v>
      </c>
      <c r="J69" s="109">
        <f t="shared" si="8"/>
        <v>3672.3148747657015</v>
      </c>
      <c r="K69" s="85">
        <f t="shared" si="9"/>
        <v>108.36838953734933</v>
      </c>
      <c r="L69" s="98"/>
      <c r="M69" s="87">
        <v>63911.64478974881</v>
      </c>
      <c r="N69" s="103">
        <v>255339.2546005402</v>
      </c>
      <c r="O69" s="106">
        <v>805.1902980613155</v>
      </c>
      <c r="P69" s="40">
        <v>37976.92825040176</v>
      </c>
    </row>
    <row r="70" spans="1:16" s="31" customFormat="1" ht="15" customHeight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>
        <f t="shared" si="0"/>
        <v>3218233.2646812624</v>
      </c>
      <c r="J70" s="109">
        <f t="shared" si="8"/>
        <v>2830.9581849764795</v>
      </c>
      <c r="K70" s="85">
        <f t="shared" si="9"/>
        <v>83.54032533036862</v>
      </c>
      <c r="L70" s="98"/>
      <c r="M70" s="87">
        <v>125702.15368267123</v>
      </c>
      <c r="N70" s="103">
        <v>0</v>
      </c>
      <c r="O70" s="106">
        <v>2514.244331924763</v>
      </c>
      <c r="P70" s="40">
        <v>131086.0430498681</v>
      </c>
    </row>
    <row r="71" spans="1:16" s="31" customFormat="1" ht="15" customHeight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>
        <f t="shared" si="0"/>
        <v>701578.662769891</v>
      </c>
      <c r="J71" s="109">
        <f t="shared" si="8"/>
        <v>2493.1722202199394</v>
      </c>
      <c r="K71" s="85">
        <f t="shared" si="9"/>
        <v>73.57241074316386</v>
      </c>
      <c r="L71" s="98"/>
      <c r="M71" s="87">
        <v>125319.48552755684</v>
      </c>
      <c r="N71" s="103">
        <v>0</v>
      </c>
      <c r="O71" s="106">
        <v>1357.0343851912935</v>
      </c>
      <c r="P71" s="40">
        <v>30717.071892770207</v>
      </c>
    </row>
    <row r="72" spans="1:16" s="31" customFormat="1" ht="15" customHeight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>
        <f t="shared" si="0"/>
        <v>678031.9429800683</v>
      </c>
      <c r="J72" s="109">
        <f t="shared" si="8"/>
        <v>5037.38442035712</v>
      </c>
      <c r="K72" s="85">
        <f t="shared" si="9"/>
        <v>148.6509887443853</v>
      </c>
      <c r="L72" s="98"/>
      <c r="M72" s="87">
        <v>-28383.145119425306</v>
      </c>
      <c r="N72" s="103">
        <v>87840.28809949353</v>
      </c>
      <c r="O72" s="106">
        <v>262</v>
      </c>
      <c r="P72" s="40">
        <v>20942.220826014913</v>
      </c>
    </row>
    <row r="73" spans="1:16" s="31" customFormat="1" ht="15" customHeight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>
        <f t="shared" si="0"/>
        <v>436508.97099916183</v>
      </c>
      <c r="J73" s="109">
        <f t="shared" si="8"/>
        <v>3378.552407114256</v>
      </c>
      <c r="K73" s="85">
        <f t="shared" si="9"/>
        <v>99.69958890027546</v>
      </c>
      <c r="L73" s="98"/>
      <c r="M73" s="87">
        <v>20828.252050836443</v>
      </c>
      <c r="N73" s="103">
        <v>82221.3868394579</v>
      </c>
      <c r="O73" s="106">
        <v>243.57972791509337</v>
      </c>
      <c r="P73" s="40">
        <v>29023.06109537097</v>
      </c>
    </row>
    <row r="74" spans="1:16" s="31" customFormat="1" ht="15" customHeight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>
        <f t="shared" si="0"/>
        <v>665370.2494575602</v>
      </c>
      <c r="J74" s="109">
        <f t="shared" si="8"/>
        <v>3271.240164491447</v>
      </c>
      <c r="K74" s="85">
        <f t="shared" si="9"/>
        <v>96.53285203068252</v>
      </c>
      <c r="L74" s="98"/>
      <c r="M74" s="87">
        <v>774.327199876448</v>
      </c>
      <c r="N74" s="103">
        <v>0</v>
      </c>
      <c r="O74" s="106">
        <v>635.0936862552521</v>
      </c>
      <c r="P74" s="40">
        <v>33503.89439858992</v>
      </c>
    </row>
    <row r="75" spans="1:16" s="31" customFormat="1" ht="15" customHeight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>
        <f t="shared" si="0"/>
        <v>1429405.5109286332</v>
      </c>
      <c r="J75" s="109">
        <f t="shared" si="8"/>
        <v>5333.6026527187805</v>
      </c>
      <c r="K75" s="85">
        <f t="shared" si="9"/>
        <v>157.39225791310866</v>
      </c>
      <c r="L75" s="98"/>
      <c r="M75" s="87">
        <v>-110449.22240470017</v>
      </c>
      <c r="N75" s="103">
        <v>0</v>
      </c>
      <c r="O75" s="106">
        <v>536</v>
      </c>
      <c r="P75" s="40">
        <v>17375.72229620663</v>
      </c>
    </row>
    <row r="76" spans="1:16" s="31" customFormat="1" ht="15" customHeight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>
        <f t="shared" si="0"/>
        <v>1621560.8223081082</v>
      </c>
      <c r="J76" s="109">
        <f t="shared" si="8"/>
        <v>4021.7282299308235</v>
      </c>
      <c r="K76" s="85">
        <f t="shared" si="9"/>
        <v>118.6794232785674</v>
      </c>
      <c r="L76" s="98"/>
      <c r="M76" s="87">
        <v>-19859.46894120067</v>
      </c>
      <c r="N76" s="103">
        <v>160880.6531540706</v>
      </c>
      <c r="O76" s="106">
        <v>720</v>
      </c>
      <c r="P76" s="40">
        <v>52455.13336607831</v>
      </c>
    </row>
    <row r="77" spans="1:16" s="31" customFormat="1" ht="15" customHeight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>
        <f t="shared" si="0"/>
        <v>13523188.646718504</v>
      </c>
      <c r="J77" s="109">
        <f t="shared" si="8"/>
        <v>4129.217907394963</v>
      </c>
      <c r="K77" s="85">
        <f t="shared" si="9"/>
        <v>121.85139617193785</v>
      </c>
      <c r="L77" s="98"/>
      <c r="M77" s="87">
        <v>-514412.9437576852</v>
      </c>
      <c r="N77" s="103">
        <v>0</v>
      </c>
      <c r="O77" s="106">
        <v>0</v>
      </c>
      <c r="P77" s="40">
        <v>266498.9637024975</v>
      </c>
    </row>
    <row r="78" spans="1:16" s="31" customFormat="1" ht="21" customHeight="1">
      <c r="A78" s="42" t="s">
        <v>65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 t="shared" si="0"/>
        <v>35924512.336185336</v>
      </c>
      <c r="J78" s="89">
        <f>I78/E78</f>
        <v>3708.8344589400726</v>
      </c>
      <c r="K78" s="84">
        <f>J78*100/$H$175</f>
        <v>109.44606633209935</v>
      </c>
      <c r="L78" s="98">
        <v>5</v>
      </c>
      <c r="M78" s="86">
        <f>SUM(M57:M77)</f>
        <v>-376639.15252391435</v>
      </c>
      <c r="N78" s="102">
        <f>SUM(N57:N77)</f>
        <v>1370580.4341603871</v>
      </c>
      <c r="O78" s="105">
        <f>SUM(O57:O77)</f>
        <v>15881.625977429218</v>
      </c>
      <c r="P78" s="49">
        <f>SUM(P57:P77)</f>
        <v>982823.1503245628</v>
      </c>
    </row>
    <row r="79" spans="1:16" s="31" customFormat="1" ht="15" customHeight="1">
      <c r="A79" s="32" t="s">
        <v>87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>
        <f aca="true" t="shared" si="10" ref="I79:I142">H79+M79+N79+O79</f>
        <v>14893084.028291602</v>
      </c>
      <c r="J79" s="109">
        <f aca="true" t="shared" si="11" ref="J79:J89">I79/E79</f>
        <v>3727.37111529973</v>
      </c>
      <c r="K79" s="85">
        <f aca="true" t="shared" si="12" ref="K79:K89">J79*100/$H$175</f>
        <v>109.99307487183724</v>
      </c>
      <c r="L79" s="98"/>
      <c r="M79" s="87">
        <v>-76638.91066499992</v>
      </c>
      <c r="N79" s="103">
        <v>985621.2791859461</v>
      </c>
      <c r="O79" s="106">
        <v>6145.307389701804</v>
      </c>
      <c r="P79" s="40">
        <v>347002.4651545088</v>
      </c>
    </row>
    <row r="80" spans="1:16" s="31" customFormat="1" ht="15" customHeight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>
        <f t="shared" si="10"/>
        <v>7345287.297008928</v>
      </c>
      <c r="J80" s="109">
        <f t="shared" si="11"/>
        <v>2785.471102392464</v>
      </c>
      <c r="K80" s="85">
        <f t="shared" si="12"/>
        <v>82.19802161936217</v>
      </c>
      <c r="L80" s="98"/>
      <c r="M80" s="87">
        <v>376647.4114605534</v>
      </c>
      <c r="N80" s="103">
        <v>0</v>
      </c>
      <c r="O80" s="106">
        <v>42254.94269123242</v>
      </c>
      <c r="P80" s="40">
        <v>-30231.114892060883</v>
      </c>
    </row>
    <row r="81" spans="1:16" s="31" customFormat="1" ht="15" customHeight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>
        <f t="shared" si="10"/>
        <v>119455408.52458756</v>
      </c>
      <c r="J81" s="109">
        <f t="shared" si="11"/>
        <v>3674.0813989661847</v>
      </c>
      <c r="K81" s="85">
        <f t="shared" si="12"/>
        <v>108.42051888606085</v>
      </c>
      <c r="L81" s="98"/>
      <c r="M81" s="87">
        <v>-1616491.491165486</v>
      </c>
      <c r="N81" s="103">
        <v>0</v>
      </c>
      <c r="O81" s="106">
        <v>1656944.8443244735</v>
      </c>
      <c r="P81" s="40">
        <v>2156766.9457055065</v>
      </c>
    </row>
    <row r="82" spans="1:16" s="31" customFormat="1" ht="15" customHeight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>
        <f t="shared" si="10"/>
        <v>5900384.686062937</v>
      </c>
      <c r="J82" s="109">
        <f t="shared" si="11"/>
        <v>2562.042851091158</v>
      </c>
      <c r="K82" s="85">
        <f t="shared" si="12"/>
        <v>75.60475263334868</v>
      </c>
      <c r="L82" s="98"/>
      <c r="M82" s="87">
        <v>890412.6007058008</v>
      </c>
      <c r="N82" s="103">
        <v>88136.98195869551</v>
      </c>
      <c r="O82" s="106">
        <v>5282.836731773728</v>
      </c>
      <c r="P82" s="40">
        <v>208442.900323711</v>
      </c>
    </row>
    <row r="83" spans="1:16" s="31" customFormat="1" ht="15" customHeight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>
        <f t="shared" si="10"/>
        <v>22619749.729866493</v>
      </c>
      <c r="J83" s="109">
        <f t="shared" si="11"/>
        <v>3202.1163264250417</v>
      </c>
      <c r="K83" s="85">
        <f t="shared" si="12"/>
        <v>94.49303810803386</v>
      </c>
      <c r="L83" s="98"/>
      <c r="M83" s="87">
        <v>72868.74308840964</v>
      </c>
      <c r="N83" s="103">
        <v>0</v>
      </c>
      <c r="O83" s="106">
        <v>55663.53915903642</v>
      </c>
      <c r="P83" s="40">
        <v>679568.4756320984</v>
      </c>
    </row>
    <row r="84" spans="1:16" s="31" customFormat="1" ht="15" customHeight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>
        <f t="shared" si="10"/>
        <v>5458427.153122917</v>
      </c>
      <c r="J84" s="109">
        <f t="shared" si="11"/>
        <v>2622.982774206111</v>
      </c>
      <c r="K84" s="85">
        <f t="shared" si="12"/>
        <v>77.40306284140749</v>
      </c>
      <c r="L84" s="98"/>
      <c r="M84" s="87">
        <v>535776.8578848217</v>
      </c>
      <c r="N84" s="103">
        <v>0</v>
      </c>
      <c r="O84" s="106">
        <v>0</v>
      </c>
      <c r="P84" s="40">
        <v>202003.23267864916</v>
      </c>
    </row>
    <row r="85" spans="1:16" s="31" customFormat="1" ht="15" customHeight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>
        <f t="shared" si="10"/>
        <v>2733675.080279792</v>
      </c>
      <c r="J85" s="109">
        <f t="shared" si="11"/>
        <v>2971.3859568258613</v>
      </c>
      <c r="K85" s="85">
        <f t="shared" si="12"/>
        <v>87.68428683710263</v>
      </c>
      <c r="L85" s="98"/>
      <c r="M85" s="87">
        <v>162957.385521874</v>
      </c>
      <c r="N85" s="103">
        <v>229737.0363042546</v>
      </c>
      <c r="O85" s="106">
        <v>4147.448929854256</v>
      </c>
      <c r="P85" s="40">
        <v>108818.30901546298</v>
      </c>
    </row>
    <row r="86" spans="1:16" s="14" customFormat="1" ht="15" customHeight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>
        <f t="shared" si="10"/>
        <v>1224572.4259598067</v>
      </c>
      <c r="J86" s="109">
        <f t="shared" si="11"/>
        <v>2457.993628983955</v>
      </c>
      <c r="K86" s="85">
        <f t="shared" si="12"/>
        <v>72.53430605757924</v>
      </c>
      <c r="L86" s="98"/>
      <c r="M86" s="87">
        <v>262286.86385825824</v>
      </c>
      <c r="N86" s="103">
        <v>0</v>
      </c>
      <c r="O86" s="106">
        <v>2971.8001967866794</v>
      </c>
      <c r="P86" s="40">
        <v>78916.40844770145</v>
      </c>
    </row>
    <row r="87" spans="1:16" s="31" customFormat="1" ht="15" customHeight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>
        <f t="shared" si="10"/>
        <v>3225498.6459446177</v>
      </c>
      <c r="J87" s="109">
        <f t="shared" si="11"/>
        <v>2615.9761929802253</v>
      </c>
      <c r="K87" s="85">
        <f t="shared" si="12"/>
        <v>77.19630172491682</v>
      </c>
      <c r="L87" s="98"/>
      <c r="M87" s="87">
        <v>639268.1532022585</v>
      </c>
      <c r="N87" s="103">
        <v>149988.61196507604</v>
      </c>
      <c r="O87" s="106">
        <v>48261.585539187596</v>
      </c>
      <c r="P87" s="40">
        <v>189802.12815285622</v>
      </c>
    </row>
    <row r="88" spans="1:16" s="31" customFormat="1" ht="15" customHeight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>
        <f t="shared" si="10"/>
        <v>3179949.373338355</v>
      </c>
      <c r="J88" s="109">
        <f t="shared" si="11"/>
        <v>2801.7175095492116</v>
      </c>
      <c r="K88" s="85">
        <f t="shared" si="12"/>
        <v>82.677445916947</v>
      </c>
      <c r="L88" s="98"/>
      <c r="M88" s="87">
        <v>143925.56230729556</v>
      </c>
      <c r="N88" s="103">
        <v>0</v>
      </c>
      <c r="O88" s="106">
        <v>4847.211031059665</v>
      </c>
      <c r="P88" s="40">
        <v>216241.8652442397</v>
      </c>
    </row>
    <row r="89" spans="1:16" s="31" customFormat="1" ht="15" customHeight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>
        <f t="shared" si="10"/>
        <v>1116421.3943899043</v>
      </c>
      <c r="J89" s="109">
        <f t="shared" si="11"/>
        <v>2898.2902242728564</v>
      </c>
      <c r="K89" s="85">
        <f t="shared" si="12"/>
        <v>85.52726406292473</v>
      </c>
      <c r="L89" s="98"/>
      <c r="M89" s="87">
        <v>152355.34605660924</v>
      </c>
      <c r="N89" s="103">
        <v>145830.72928918572</v>
      </c>
      <c r="O89" s="106">
        <v>1414.319044109466</v>
      </c>
      <c r="P89" s="40">
        <v>44086.61278783271</v>
      </c>
    </row>
    <row r="90" spans="1:16" s="31" customFormat="1" ht="21" customHeight="1">
      <c r="A90" s="42" t="s">
        <v>88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 t="shared" si="10"/>
        <v>187152458.33885294</v>
      </c>
      <c r="J90" s="89">
        <f>I90/E90</f>
        <v>3417.3734746435307</v>
      </c>
      <c r="K90" s="84">
        <f>J90*100/$H$175</f>
        <v>100.84518145204066</v>
      </c>
      <c r="L90" s="98">
        <v>6</v>
      </c>
      <c r="M90" s="86">
        <f>SUM(M79:M89)</f>
        <v>1543368.5222553953</v>
      </c>
      <c r="N90" s="102">
        <f>SUM(N79:N89)</f>
        <v>1599314.638703158</v>
      </c>
      <c r="O90" s="105">
        <f>SUM(O79:O89)</f>
        <v>1827933.8350372156</v>
      </c>
      <c r="P90" s="49">
        <f>SUM(P79:P89)</f>
        <v>4201418.228250505</v>
      </c>
    </row>
    <row r="91" spans="1:16" s="31" customFormat="1" ht="21" customHeight="1">
      <c r="A91" s="32" t="s">
        <v>100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>
        <f t="shared" si="10"/>
        <v>2388663.109946426</v>
      </c>
      <c r="J91" s="109">
        <f aca="true" t="shared" si="13" ref="J91:J101">I91/E91</f>
        <v>3488.1178591507387</v>
      </c>
      <c r="K91" s="85">
        <f aca="true" t="shared" si="14" ref="K91:K101">J91*100/$H$175</f>
        <v>102.93281698420518</v>
      </c>
      <c r="L91" s="98"/>
      <c r="M91" s="87">
        <v>-14164.832910716388</v>
      </c>
      <c r="N91" s="103">
        <v>0</v>
      </c>
      <c r="O91" s="106">
        <v>1282</v>
      </c>
      <c r="P91" s="40">
        <v>62862.41919050678</v>
      </c>
    </row>
    <row r="92" spans="1:16" s="31" customFormat="1" ht="15" customHeight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>
        <f t="shared" si="10"/>
        <v>9277417.552778041</v>
      </c>
      <c r="J92" s="109">
        <f t="shared" si="13"/>
        <v>5730.338204310094</v>
      </c>
      <c r="K92" s="85">
        <f t="shared" si="14"/>
        <v>169.09974876406832</v>
      </c>
      <c r="L92" s="98"/>
      <c r="M92" s="87">
        <v>-803049.3842968021</v>
      </c>
      <c r="N92" s="103">
        <v>0</v>
      </c>
      <c r="O92" s="106">
        <v>5255.337074842477</v>
      </c>
      <c r="P92" s="40">
        <v>49857.99232696901</v>
      </c>
    </row>
    <row r="93" spans="1:16" s="31" customFormat="1" ht="15" customHeight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>
        <f t="shared" si="10"/>
        <v>1161619.2047315058</v>
      </c>
      <c r="J93" s="109">
        <f t="shared" si="13"/>
        <v>4784.263610920534</v>
      </c>
      <c r="K93" s="85">
        <f t="shared" si="14"/>
        <v>141.1815054858771</v>
      </c>
      <c r="L93" s="98"/>
      <c r="M93" s="87">
        <v>-71796.44288754182</v>
      </c>
      <c r="N93" s="103">
        <v>0</v>
      </c>
      <c r="O93" s="106">
        <v>366</v>
      </c>
      <c r="P93" s="40">
        <v>25692.773701757018</v>
      </c>
    </row>
    <row r="94" spans="1:16" s="31" customFormat="1" ht="15" customHeight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>
        <f t="shared" si="10"/>
        <v>10201319.51029645</v>
      </c>
      <c r="J94" s="109">
        <f t="shared" si="13"/>
        <v>4759.854194800509</v>
      </c>
      <c r="K94" s="85">
        <f t="shared" si="14"/>
        <v>140.46119440017725</v>
      </c>
      <c r="L94" s="98"/>
      <c r="M94" s="87">
        <v>-621792.6984592784</v>
      </c>
      <c r="N94" s="103">
        <v>0</v>
      </c>
      <c r="O94" s="106">
        <v>7279.503993826028</v>
      </c>
      <c r="P94" s="40">
        <v>167927.0506766515</v>
      </c>
    </row>
    <row r="95" spans="1:16" s="31" customFormat="1" ht="15" customHeight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>
        <f t="shared" si="10"/>
        <v>4103293.4747466226</v>
      </c>
      <c r="J95" s="109">
        <f t="shared" si="13"/>
        <v>4860.570332559373</v>
      </c>
      <c r="K95" s="85">
        <f t="shared" si="14"/>
        <v>143.43328312937328</v>
      </c>
      <c r="L95" s="98"/>
      <c r="M95" s="87">
        <v>-263255.88715813897</v>
      </c>
      <c r="N95" s="103">
        <v>0</v>
      </c>
      <c r="O95" s="106">
        <v>1462</v>
      </c>
      <c r="P95" s="40">
        <v>102778.81429603107</v>
      </c>
    </row>
    <row r="96" spans="1:16" s="14" customFormat="1" ht="15" customHeight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>
        <f t="shared" si="10"/>
        <v>41909447.20969556</v>
      </c>
      <c r="J96" s="109">
        <f t="shared" si="13"/>
        <v>7103.777749287336</v>
      </c>
      <c r="K96" s="85">
        <f t="shared" si="14"/>
        <v>209.62934295514097</v>
      </c>
      <c r="L96" s="98"/>
      <c r="M96" s="87">
        <v>-5073264.314113962</v>
      </c>
      <c r="N96" s="103">
        <v>0</v>
      </c>
      <c r="O96" s="106">
        <v>0</v>
      </c>
      <c r="P96" s="40">
        <v>507549.57749495696</v>
      </c>
    </row>
    <row r="97" spans="1:16" s="31" customFormat="1" ht="15" customHeight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>
        <f t="shared" si="10"/>
        <v>12091381.751719069</v>
      </c>
      <c r="J97" s="109">
        <f t="shared" si="13"/>
        <v>4101.8324688646</v>
      </c>
      <c r="K97" s="85">
        <f t="shared" si="14"/>
        <v>121.04326397970614</v>
      </c>
      <c r="L97" s="98"/>
      <c r="M97" s="87">
        <v>-445894.90542378783</v>
      </c>
      <c r="N97" s="103">
        <v>0</v>
      </c>
      <c r="O97" s="106">
        <v>0</v>
      </c>
      <c r="P97" s="40">
        <v>167135.90655413695</v>
      </c>
    </row>
    <row r="98" spans="1:16" s="14" customFormat="1" ht="15" customHeight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>
        <f t="shared" si="10"/>
        <v>2889884.0939290994</v>
      </c>
      <c r="J98" s="109">
        <f t="shared" si="13"/>
        <v>4287.661860428931</v>
      </c>
      <c r="K98" s="85">
        <f t="shared" si="14"/>
        <v>126.52700722593767</v>
      </c>
      <c r="L98" s="98"/>
      <c r="M98" s="87">
        <v>-93620.24240336295</v>
      </c>
      <c r="N98" s="103">
        <v>163181.79347531928</v>
      </c>
      <c r="O98" s="106">
        <v>1344</v>
      </c>
      <c r="P98" s="40">
        <v>47045.078380720166</v>
      </c>
    </row>
    <row r="99" spans="1:16" s="31" customFormat="1" ht="15" customHeight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>
        <f t="shared" si="10"/>
        <v>5019603.5399127975</v>
      </c>
      <c r="J99" s="109">
        <f t="shared" si="13"/>
        <v>5317.376631263557</v>
      </c>
      <c r="K99" s="85">
        <f t="shared" si="14"/>
        <v>156.91343518856948</v>
      </c>
      <c r="L99" s="98"/>
      <c r="M99" s="87">
        <v>-385879.46008720266</v>
      </c>
      <c r="N99" s="103">
        <v>0</v>
      </c>
      <c r="O99" s="106">
        <v>1494</v>
      </c>
      <c r="P99" s="40">
        <v>55220.37267651962</v>
      </c>
    </row>
    <row r="100" spans="1:16" s="31" customFormat="1" ht="15" customHeight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>
        <f t="shared" si="10"/>
        <v>7268745.7739482</v>
      </c>
      <c r="J100" s="109">
        <f t="shared" si="13"/>
        <v>5377.882342370673</v>
      </c>
      <c r="K100" s="85">
        <f t="shared" si="14"/>
        <v>158.6989319921105</v>
      </c>
      <c r="L100" s="98"/>
      <c r="M100" s="87">
        <v>-569500.1499758438</v>
      </c>
      <c r="N100" s="103">
        <v>0</v>
      </c>
      <c r="O100" s="106">
        <v>3748.457257376945</v>
      </c>
      <c r="P100" s="40">
        <v>96186.52882684724</v>
      </c>
    </row>
    <row r="101" spans="1:16" s="31" customFormat="1" ht="15" customHeight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>
        <f t="shared" si="10"/>
        <v>5248184.300771732</v>
      </c>
      <c r="J101" s="109">
        <f t="shared" si="13"/>
        <v>3920.6516515551557</v>
      </c>
      <c r="K101" s="85">
        <f t="shared" si="14"/>
        <v>115.69669810601104</v>
      </c>
      <c r="L101" s="98"/>
      <c r="M101" s="87">
        <v>-150045.28649476985</v>
      </c>
      <c r="N101" s="103">
        <v>0</v>
      </c>
      <c r="O101" s="106">
        <v>4670.577742691674</v>
      </c>
      <c r="P101" s="40">
        <v>49848.91885436683</v>
      </c>
    </row>
    <row r="102" spans="1:16" s="31" customFormat="1" ht="21" customHeight="1">
      <c r="A102" s="42" t="s">
        <v>101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 t="shared" si="10"/>
        <v>101559559.52247551</v>
      </c>
      <c r="J102" s="89">
        <f>I102/E102</f>
        <v>5434.014613607328</v>
      </c>
      <c r="K102" s="84">
        <f>J102*100/$H$175</f>
        <v>160.35537051724597</v>
      </c>
      <c r="L102" s="98">
        <v>1</v>
      </c>
      <c r="M102" s="86">
        <f>SUM(M91:M101)</f>
        <v>-8492263.604211407</v>
      </c>
      <c r="N102" s="102">
        <f>SUM(N91:N101)</f>
        <v>163181.79347531928</v>
      </c>
      <c r="O102" s="105">
        <f>SUM(O91:O101)</f>
        <v>26901.876068737125</v>
      </c>
      <c r="P102" s="49">
        <f>SUM(P91:P101)</f>
        <v>1332105.4329794631</v>
      </c>
    </row>
    <row r="103" spans="1:16" s="31" customFormat="1" ht="21" customHeight="1">
      <c r="A103" s="32" t="s">
        <v>113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>
        <f t="shared" si="10"/>
        <v>4364516.409715159</v>
      </c>
      <c r="J103" s="109">
        <f>I103/E103</f>
        <v>3407.1166352187033</v>
      </c>
      <c r="K103" s="85">
        <f>J103*100/$H$175</f>
        <v>100.54250665205292</v>
      </c>
      <c r="L103" s="98"/>
      <c r="M103" s="87">
        <v>-4074.7037888841946</v>
      </c>
      <c r="N103" s="103">
        <v>0</v>
      </c>
      <c r="O103" s="106">
        <v>4340.713504042503</v>
      </c>
      <c r="P103" s="40">
        <v>-21586.99593480605</v>
      </c>
    </row>
    <row r="104" spans="1:16" s="31" customFormat="1" ht="15" customHeight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>
        <f t="shared" si="10"/>
        <v>11088221.537052084</v>
      </c>
      <c r="J104" s="109">
        <f>I104/E104</f>
        <v>3081.7736345336525</v>
      </c>
      <c r="K104" s="85">
        <f>J104*100/$H$175</f>
        <v>90.94177843733601</v>
      </c>
      <c r="L104" s="98"/>
      <c r="M104" s="87">
        <v>108787.00101806509</v>
      </c>
      <c r="N104" s="103">
        <v>48394.25031973177</v>
      </c>
      <c r="O104" s="106">
        <v>0</v>
      </c>
      <c r="P104" s="40">
        <v>266426.3482319837</v>
      </c>
    </row>
    <row r="105" spans="1:16" s="31" customFormat="1" ht="21" customHeight="1">
      <c r="A105" s="42" t="s">
        <v>114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 t="shared" si="10"/>
        <v>15452737.94676724</v>
      </c>
      <c r="J105" s="89">
        <f>I105/E105</f>
        <v>3167.1936763204017</v>
      </c>
      <c r="K105" s="84">
        <f>J105*100/$H$175</f>
        <v>93.46248613216123</v>
      </c>
      <c r="L105" s="98">
        <v>7</v>
      </c>
      <c r="M105" s="86">
        <f>SUM(M103:M104)</f>
        <v>104712.2972291809</v>
      </c>
      <c r="N105" s="102">
        <f>SUM(N103:N104)</f>
        <v>48394.25031973177</v>
      </c>
      <c r="O105" s="105">
        <f>SUM(O103:O104)</f>
        <v>4340.713504042503</v>
      </c>
      <c r="P105" s="49">
        <f>SUM(P103:P104)</f>
        <v>244839.35229717765</v>
      </c>
    </row>
    <row r="106" spans="1:16" s="31" customFormat="1" ht="21" customHeight="1">
      <c r="A106" s="32" t="s">
        <v>116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>
        <f t="shared" si="10"/>
        <v>925239.1287108837</v>
      </c>
      <c r="J106" s="109">
        <f aca="true" t="shared" si="15" ref="J106:J117">I106/E106</f>
        <v>3855.1630362953492</v>
      </c>
      <c r="K106" s="85">
        <f aca="true" t="shared" si="16" ref="K106:K117">J106*100/$H$175</f>
        <v>113.76415800235527</v>
      </c>
      <c r="L106" s="98"/>
      <c r="M106" s="87">
        <v>0</v>
      </c>
      <c r="N106" s="103">
        <v>105931.74275317893</v>
      </c>
      <c r="O106" s="106">
        <v>1326.7974431950013</v>
      </c>
      <c r="P106" s="40">
        <v>14948.276568289719</v>
      </c>
    </row>
    <row r="107" spans="1:16" s="31" customFormat="1" ht="15" customHeight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>
        <f t="shared" si="10"/>
        <v>1882658.8051593185</v>
      </c>
      <c r="J107" s="109">
        <f t="shared" si="15"/>
        <v>3114.9219145587663</v>
      </c>
      <c r="K107" s="85">
        <f t="shared" si="16"/>
        <v>91.91996953607283</v>
      </c>
      <c r="L107" s="98"/>
      <c r="M107" s="87">
        <v>452349.63368050597</v>
      </c>
      <c r="N107" s="103">
        <v>432308.549309066</v>
      </c>
      <c r="O107" s="106">
        <v>4258.498360222558</v>
      </c>
      <c r="P107" s="40">
        <v>-19339.671926526396</v>
      </c>
    </row>
    <row r="108" spans="1:16" s="31" customFormat="1" ht="15" customHeight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>
        <f t="shared" si="10"/>
        <v>804761.4746532785</v>
      </c>
      <c r="J108" s="109">
        <f t="shared" si="15"/>
        <v>3743.0766262943184</v>
      </c>
      <c r="K108" s="85">
        <f t="shared" si="16"/>
        <v>110.45653756264294</v>
      </c>
      <c r="L108" s="98"/>
      <c r="M108" s="87">
        <v>226626.12282713488</v>
      </c>
      <c r="N108" s="103">
        <v>292494.9455146639</v>
      </c>
      <c r="O108" s="107">
        <v>2262.2825019559905</v>
      </c>
      <c r="P108" s="40">
        <v>24548.41876517406</v>
      </c>
    </row>
    <row r="109" spans="1:16" s="14" customFormat="1" ht="15" customHeight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>
        <f t="shared" si="10"/>
        <v>6841943.013997536</v>
      </c>
      <c r="J109" s="109">
        <f t="shared" si="15"/>
        <v>3839.4741941624784</v>
      </c>
      <c r="K109" s="85">
        <f t="shared" si="16"/>
        <v>113.30118720229464</v>
      </c>
      <c r="L109" s="98"/>
      <c r="M109" s="87">
        <v>-143106.1470466755</v>
      </c>
      <c r="N109" s="103">
        <v>121898.61973537598</v>
      </c>
      <c r="O109" s="106">
        <v>6679.750832645716</v>
      </c>
      <c r="P109" s="40">
        <v>123864.24484165589</v>
      </c>
    </row>
    <row r="110" spans="1:16" s="31" customFormat="1" ht="15" customHeight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>
        <f t="shared" si="10"/>
        <v>2857822.5712663285</v>
      </c>
      <c r="J110" s="109">
        <f t="shared" si="15"/>
        <v>2482.9040584416407</v>
      </c>
      <c r="K110" s="85">
        <f t="shared" si="16"/>
        <v>73.26940182552735</v>
      </c>
      <c r="L110" s="98"/>
      <c r="M110" s="87">
        <v>537201.4878701156</v>
      </c>
      <c r="N110" s="103">
        <v>0</v>
      </c>
      <c r="O110" s="106">
        <v>5869.883396212697</v>
      </c>
      <c r="P110" s="40">
        <v>65736.78914833027</v>
      </c>
    </row>
    <row r="111" spans="1:16" s="31" customFormat="1" ht="15" customHeight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>
        <f t="shared" si="10"/>
        <v>17151090.46336685</v>
      </c>
      <c r="J111" s="109">
        <f t="shared" si="15"/>
        <v>4089.8250818787797</v>
      </c>
      <c r="K111" s="85">
        <f t="shared" si="16"/>
        <v>120.68893129457982</v>
      </c>
      <c r="L111" s="98"/>
      <c r="M111" s="87">
        <v>-623657.9366331486</v>
      </c>
      <c r="N111" s="103">
        <v>0</v>
      </c>
      <c r="O111" s="106">
        <v>0</v>
      </c>
      <c r="P111" s="40">
        <v>285972.7941003491</v>
      </c>
    </row>
    <row r="112" spans="1:16" s="31" customFormat="1" ht="15" customHeight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>
        <f t="shared" si="10"/>
        <v>2016163.3554481198</v>
      </c>
      <c r="J112" s="109">
        <f t="shared" si="15"/>
        <v>2507.665864985224</v>
      </c>
      <c r="K112" s="85">
        <f t="shared" si="16"/>
        <v>74.00011179694141</v>
      </c>
      <c r="L112" s="98"/>
      <c r="M112" s="87">
        <v>336685.8012994906</v>
      </c>
      <c r="N112" s="103">
        <v>0</v>
      </c>
      <c r="O112" s="106">
        <v>4115.849386724225</v>
      </c>
      <c r="P112" s="40">
        <v>89326.29006721405</v>
      </c>
    </row>
    <row r="113" spans="1:16" s="31" customFormat="1" ht="15" customHeight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>
        <f t="shared" si="10"/>
        <v>3178891.9827025654</v>
      </c>
      <c r="J113" s="109">
        <f t="shared" si="15"/>
        <v>2699.4666972678037</v>
      </c>
      <c r="K113" s="85">
        <f t="shared" si="16"/>
        <v>79.66006962060504</v>
      </c>
      <c r="L113" s="98"/>
      <c r="M113" s="87">
        <v>718172.1939550607</v>
      </c>
      <c r="N113" s="103">
        <v>320138.98395735375</v>
      </c>
      <c r="O113" s="106">
        <v>4490.680980627396</v>
      </c>
      <c r="P113" s="40">
        <v>121489.82017733612</v>
      </c>
    </row>
    <row r="114" spans="1:16" s="31" customFormat="1" ht="15" customHeight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>
        <f t="shared" si="10"/>
        <v>1395139.8287324198</v>
      </c>
      <c r="J114" s="109">
        <f t="shared" si="15"/>
        <v>3712.4529769356564</v>
      </c>
      <c r="K114" s="85">
        <f t="shared" si="16"/>
        <v>109.55284719949933</v>
      </c>
      <c r="L114" s="98"/>
      <c r="M114" s="87">
        <v>449954.5332463306</v>
      </c>
      <c r="N114" s="103">
        <v>498962.6889935045</v>
      </c>
      <c r="O114" s="106">
        <v>4737.158873537199</v>
      </c>
      <c r="P114" s="40">
        <v>102049.21756911975</v>
      </c>
    </row>
    <row r="115" spans="1:16" s="31" customFormat="1" ht="15" customHeight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>
        <f t="shared" si="10"/>
        <v>2178963.808892969</v>
      </c>
      <c r="J115" s="109">
        <f t="shared" si="15"/>
        <v>2772.218586377823</v>
      </c>
      <c r="K115" s="85">
        <f t="shared" si="16"/>
        <v>81.80694572668939</v>
      </c>
      <c r="L115" s="98"/>
      <c r="M115" s="87">
        <v>113347.8161325484</v>
      </c>
      <c r="N115" s="103">
        <v>0</v>
      </c>
      <c r="O115" s="106">
        <v>3976.0689508969062</v>
      </c>
      <c r="P115" s="40">
        <v>61734.32946858367</v>
      </c>
    </row>
    <row r="116" spans="1:16" s="31" customFormat="1" ht="15" customHeight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>
        <f t="shared" si="10"/>
        <v>7055335.136750982</v>
      </c>
      <c r="J116" s="109">
        <f t="shared" si="15"/>
        <v>2806.418113266103</v>
      </c>
      <c r="K116" s="85">
        <f t="shared" si="16"/>
        <v>82.81615865592073</v>
      </c>
      <c r="L116" s="98"/>
      <c r="M116" s="87">
        <v>1154600.4663806395</v>
      </c>
      <c r="N116" s="103">
        <v>815989.8137496037</v>
      </c>
      <c r="O116" s="106">
        <v>1112.2090016909042</v>
      </c>
      <c r="P116" s="40">
        <v>92821.49263763586</v>
      </c>
    </row>
    <row r="117" spans="1:16" s="31" customFormat="1" ht="15" customHeight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>
        <f t="shared" si="10"/>
        <v>4330776.940578317</v>
      </c>
      <c r="J117" s="109">
        <f t="shared" si="15"/>
        <v>3091.204097486308</v>
      </c>
      <c r="K117" s="85">
        <f t="shared" si="16"/>
        <v>91.22006723272042</v>
      </c>
      <c r="L117" s="98"/>
      <c r="M117" s="87">
        <v>848404.843788828</v>
      </c>
      <c r="N117" s="103">
        <v>925206.4633669123</v>
      </c>
      <c r="O117" s="106">
        <v>8068.747708290579</v>
      </c>
      <c r="P117" s="40">
        <v>278559.8201395284</v>
      </c>
    </row>
    <row r="118" spans="1:16" s="31" customFormat="1" ht="21" customHeight="1">
      <c r="A118" s="42" t="s">
        <v>117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 t="shared" si="10"/>
        <v>50618786.51025956</v>
      </c>
      <c r="J118" s="89">
        <f>I118/E118</f>
        <v>3320.484014474795</v>
      </c>
      <c r="K118" s="84">
        <f>J118*100/$H$175</f>
        <v>97.98601628791542</v>
      </c>
      <c r="L118" s="98">
        <v>10</v>
      </c>
      <c r="M118" s="86">
        <f>SUM(M106:M117)</f>
        <v>4070578.8155008303</v>
      </c>
      <c r="N118" s="102">
        <f>SUM(N106:N117)</f>
        <v>3512931.807379659</v>
      </c>
      <c r="O118" s="105">
        <f>SUM(O106:O117)</f>
        <v>46897.92743599918</v>
      </c>
      <c r="P118" s="49">
        <f>SUM(P106:P117)</f>
        <v>1241711.8215566906</v>
      </c>
    </row>
    <row r="119" spans="1:16" s="31" customFormat="1" ht="21" customHeight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>
        <f t="shared" si="10"/>
        <v>796726.993879126</v>
      </c>
      <c r="J119" s="109">
        <f aca="true" t="shared" si="17" ref="J119:J139">I119/E119</f>
        <v>3276.015599831933</v>
      </c>
      <c r="K119" s="85">
        <f aca="true" t="shared" si="18" ref="K119:K139">J119*100/$H$175</f>
        <v>96.67377301780817</v>
      </c>
      <c r="L119" s="98"/>
      <c r="M119" s="87">
        <v>58392.64349441464</v>
      </c>
      <c r="N119" s="103">
        <v>153408.49374947412</v>
      </c>
      <c r="O119" s="106">
        <v>1095.151873332622</v>
      </c>
      <c r="P119" s="40">
        <v>47774.803800920025</v>
      </c>
    </row>
    <row r="120" spans="1:16" s="31" customFormat="1" ht="15" customHeight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>
        <f t="shared" si="10"/>
        <v>4044800.79512081</v>
      </c>
      <c r="J120" s="109">
        <f t="shared" si="17"/>
        <v>3055.90873007012</v>
      </c>
      <c r="K120" s="85">
        <f t="shared" si="18"/>
        <v>90.17851653364936</v>
      </c>
      <c r="L120" s="98"/>
      <c r="M120" s="87">
        <v>99640.68338813102</v>
      </c>
      <c r="N120" s="103">
        <v>187375.5508626274</v>
      </c>
      <c r="O120" s="106">
        <v>4786.779917670359</v>
      </c>
      <c r="P120" s="40">
        <v>144409.03261630947</v>
      </c>
    </row>
    <row r="121" spans="1:16" s="31" customFormat="1" ht="15" customHeight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>
        <f t="shared" si="10"/>
        <v>6200666.0442589335</v>
      </c>
      <c r="J121" s="109">
        <f t="shared" si="17"/>
        <v>2814.6464113749125</v>
      </c>
      <c r="K121" s="85">
        <f t="shared" si="18"/>
        <v>83.05897209787588</v>
      </c>
      <c r="L121" s="98"/>
      <c r="M121" s="87">
        <v>259246.6728303619</v>
      </c>
      <c r="N121" s="103">
        <v>0</v>
      </c>
      <c r="O121" s="106">
        <v>0</v>
      </c>
      <c r="P121" s="40">
        <v>127470.1284448335</v>
      </c>
    </row>
    <row r="122" spans="1:16" s="31" customFormat="1" ht="15" customHeight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>
        <f t="shared" si="10"/>
        <v>2744988.1442224504</v>
      </c>
      <c r="J122" s="109">
        <f t="shared" si="17"/>
        <v>3739.765864063284</v>
      </c>
      <c r="K122" s="85">
        <f t="shared" si="18"/>
        <v>110.3588384318893</v>
      </c>
      <c r="L122" s="98"/>
      <c r="M122" s="87">
        <v>-54413.8557775495</v>
      </c>
      <c r="N122" s="103">
        <v>0</v>
      </c>
      <c r="O122" s="106">
        <v>1136</v>
      </c>
      <c r="P122" s="40">
        <v>93188.08782960405</v>
      </c>
    </row>
    <row r="123" spans="1:16" s="31" customFormat="1" ht="15" customHeight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>
        <f t="shared" si="10"/>
        <v>11335112.262582997</v>
      </c>
      <c r="J123" s="109">
        <f t="shared" si="17"/>
        <v>3761.3194394023744</v>
      </c>
      <c r="K123" s="85">
        <f t="shared" si="18"/>
        <v>110.99487491784508</v>
      </c>
      <c r="L123" s="98"/>
      <c r="M123" s="87">
        <v>-238175.6136074792</v>
      </c>
      <c r="N123" s="103">
        <v>0</v>
      </c>
      <c r="O123" s="106">
        <v>0</v>
      </c>
      <c r="P123" s="40">
        <v>251434.15537732153</v>
      </c>
    </row>
    <row r="124" spans="1:16" s="31" customFormat="1" ht="15" customHeight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>
        <f t="shared" si="10"/>
        <v>1088322.1073136446</v>
      </c>
      <c r="J124" s="109">
        <f t="shared" si="17"/>
        <v>2765.0460043537723</v>
      </c>
      <c r="K124" s="85">
        <f t="shared" si="18"/>
        <v>81.59528599998347</v>
      </c>
      <c r="L124" s="98"/>
      <c r="M124" s="87">
        <v>263816.09140837943</v>
      </c>
      <c r="N124" s="103">
        <v>138841.8404308361</v>
      </c>
      <c r="O124" s="106">
        <v>1670.6421410955056</v>
      </c>
      <c r="P124" s="40">
        <v>12447.63823913458</v>
      </c>
    </row>
    <row r="125" spans="1:16" s="31" customFormat="1" ht="15" customHeight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>
        <f t="shared" si="10"/>
        <v>13898836.344008442</v>
      </c>
      <c r="J125" s="109">
        <f t="shared" si="17"/>
        <v>2978.1093516195506</v>
      </c>
      <c r="K125" s="85">
        <f t="shared" si="18"/>
        <v>87.88269124709007</v>
      </c>
      <c r="L125" s="98"/>
      <c r="M125" s="87">
        <v>1169216.5968633106</v>
      </c>
      <c r="N125" s="103">
        <v>1608826.3426312753</v>
      </c>
      <c r="O125" s="106">
        <v>16172.452132904531</v>
      </c>
      <c r="P125" s="40">
        <v>517579.9943047197</v>
      </c>
    </row>
    <row r="126" spans="1:16" s="31" customFormat="1" ht="15" customHeight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>
        <f t="shared" si="10"/>
        <v>6666674.697710692</v>
      </c>
      <c r="J126" s="109">
        <f t="shared" si="17"/>
        <v>3858.0293389529465</v>
      </c>
      <c r="K126" s="85">
        <f t="shared" si="18"/>
        <v>113.84874132745763</v>
      </c>
      <c r="L126" s="98"/>
      <c r="M126" s="87">
        <v>-171015.95450990755</v>
      </c>
      <c r="N126" s="103">
        <v>0</v>
      </c>
      <c r="O126" s="106">
        <v>4726.804601552328</v>
      </c>
      <c r="P126" s="40">
        <v>155797.1803181171</v>
      </c>
    </row>
    <row r="127" spans="1:16" s="31" customFormat="1" ht="15" customHeight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>
        <f t="shared" si="10"/>
        <v>8249670.136768055</v>
      </c>
      <c r="J127" s="109">
        <f t="shared" si="17"/>
        <v>3372.1673220928938</v>
      </c>
      <c r="K127" s="85">
        <f t="shared" si="18"/>
        <v>99.51116786220523</v>
      </c>
      <c r="L127" s="98"/>
      <c r="M127" s="87">
        <v>1289673.2860285684</v>
      </c>
      <c r="N127" s="103">
        <v>2236046.628243064</v>
      </c>
      <c r="O127" s="106">
        <v>15649.984401184478</v>
      </c>
      <c r="P127" s="40">
        <v>328463.7208498478</v>
      </c>
    </row>
    <row r="128" spans="1:16" s="31" customFormat="1" ht="15" customHeight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>
        <f t="shared" si="10"/>
        <v>2297667.525461833</v>
      </c>
      <c r="J128" s="109">
        <f t="shared" si="17"/>
        <v>4915.848364274353</v>
      </c>
      <c r="K128" s="85">
        <f t="shared" si="18"/>
        <v>145.06451342362442</v>
      </c>
      <c r="L128" s="98"/>
      <c r="M128" s="87">
        <v>-104219.06056824699</v>
      </c>
      <c r="N128" s="103">
        <v>221545.5098396038</v>
      </c>
      <c r="O128" s="106">
        <v>910</v>
      </c>
      <c r="P128" s="40">
        <v>-12584.261854654826</v>
      </c>
    </row>
    <row r="129" spans="1:16" s="31" customFormat="1" ht="15" customHeight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>
        <f t="shared" si="10"/>
        <v>3309048.9321342814</v>
      </c>
      <c r="J129" s="109">
        <f t="shared" si="17"/>
        <v>3066.20545972413</v>
      </c>
      <c r="K129" s="85">
        <f t="shared" si="18"/>
        <v>90.48236847667691</v>
      </c>
      <c r="L129" s="98"/>
      <c r="M129" s="87">
        <v>251317.9985219195</v>
      </c>
      <c r="N129" s="103">
        <v>448395.485390543</v>
      </c>
      <c r="O129" s="106">
        <v>2415.3434599140855</v>
      </c>
      <c r="P129" s="40">
        <v>121355.81949023041</v>
      </c>
    </row>
    <row r="130" spans="1:16" s="31" customFormat="1" ht="15" customHeight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>
        <f t="shared" si="10"/>
        <v>287507.1556066134</v>
      </c>
      <c r="J130" s="109">
        <f t="shared" si="17"/>
        <v>6389.047902369186</v>
      </c>
      <c r="K130" s="85">
        <f t="shared" si="18"/>
        <v>188.5379809379507</v>
      </c>
      <c r="L130" s="98"/>
      <c r="M130" s="87">
        <v>-29335.6062981485</v>
      </c>
      <c r="N130" s="103">
        <v>0</v>
      </c>
      <c r="O130" s="106">
        <v>82</v>
      </c>
      <c r="P130" s="40">
        <v>12925.25902149557</v>
      </c>
    </row>
    <row r="131" spans="1:16" s="31" customFormat="1" ht="15" customHeight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>
        <f t="shared" si="10"/>
        <v>3853464.1135334424</v>
      </c>
      <c r="J131" s="109">
        <f t="shared" si="17"/>
        <v>3991.572522823122</v>
      </c>
      <c r="K131" s="85">
        <f t="shared" si="18"/>
        <v>117.78954168451425</v>
      </c>
      <c r="L131" s="98"/>
      <c r="M131" s="87">
        <v>127529.29214234315</v>
      </c>
      <c r="N131" s="103">
        <v>1157123.218981063</v>
      </c>
      <c r="O131" s="106">
        <v>4896.735743369238</v>
      </c>
      <c r="P131" s="40">
        <v>-14854.253395759057</v>
      </c>
    </row>
    <row r="132" spans="1:16" s="31" customFormat="1" ht="15" customHeight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>
        <f t="shared" si="10"/>
        <v>1795343.0274242416</v>
      </c>
      <c r="J132" s="109">
        <f t="shared" si="17"/>
        <v>2609.510214279421</v>
      </c>
      <c r="K132" s="85">
        <f t="shared" si="18"/>
        <v>77.00549355010482</v>
      </c>
      <c r="L132" s="98"/>
      <c r="M132" s="87">
        <v>190243.07396632136</v>
      </c>
      <c r="N132" s="103">
        <v>0</v>
      </c>
      <c r="O132" s="106">
        <v>3206.762981729918</v>
      </c>
      <c r="P132" s="40">
        <v>66802.2538242495</v>
      </c>
    </row>
    <row r="133" spans="1:16" s="31" customFormat="1" ht="15" customHeight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>
        <f t="shared" si="10"/>
        <v>1359313.2621028852</v>
      </c>
      <c r="J133" s="109">
        <f t="shared" si="17"/>
        <v>2574.456935800919</v>
      </c>
      <c r="K133" s="85">
        <f t="shared" si="18"/>
        <v>75.97108678863074</v>
      </c>
      <c r="L133" s="98"/>
      <c r="M133" s="87">
        <v>167572.5350747824</v>
      </c>
      <c r="N133" s="103">
        <v>0</v>
      </c>
      <c r="O133" s="106">
        <v>2319.2127423884135</v>
      </c>
      <c r="P133" s="40">
        <v>61378.57719038103</v>
      </c>
    </row>
    <row r="134" spans="1:16" s="31" customFormat="1" ht="15" customHeight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>
        <f t="shared" si="10"/>
        <v>4791648.592336311</v>
      </c>
      <c r="J134" s="109">
        <f t="shared" si="17"/>
        <v>3497.553717033804</v>
      </c>
      <c r="K134" s="85">
        <f t="shared" si="18"/>
        <v>103.21126498160254</v>
      </c>
      <c r="L134" s="98"/>
      <c r="M134" s="87">
        <v>32835.04245127607</v>
      </c>
      <c r="N134" s="103">
        <v>538813.6967757612</v>
      </c>
      <c r="O134" s="106">
        <v>5135.386442606415</v>
      </c>
      <c r="P134" s="40">
        <v>87079.53581632933</v>
      </c>
    </row>
    <row r="135" spans="1:16" s="31" customFormat="1" ht="15" customHeight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>
        <f t="shared" si="10"/>
        <v>3234041.8033918366</v>
      </c>
      <c r="J135" s="109">
        <f t="shared" si="17"/>
        <v>2706.764147465548</v>
      </c>
      <c r="K135" s="85">
        <f t="shared" si="18"/>
        <v>79.87541415195027</v>
      </c>
      <c r="L135" s="98"/>
      <c r="M135" s="87">
        <v>223994.0176571611</v>
      </c>
      <c r="N135" s="103">
        <v>0</v>
      </c>
      <c r="O135" s="106">
        <v>4408.185734675288</v>
      </c>
      <c r="P135" s="40">
        <v>165226.08259156434</v>
      </c>
    </row>
    <row r="136" spans="1:16" s="31" customFormat="1" ht="15" customHeight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>
        <f t="shared" si="10"/>
        <v>3312644.7038815855</v>
      </c>
      <c r="J136" s="109">
        <f t="shared" si="17"/>
        <v>2494.4613734048085</v>
      </c>
      <c r="K136" s="85">
        <f t="shared" si="18"/>
        <v>73.61045308410557</v>
      </c>
      <c r="L136" s="98"/>
      <c r="M136" s="87">
        <v>585503.5830783739</v>
      </c>
      <c r="N136" s="103">
        <v>0</v>
      </c>
      <c r="O136" s="106">
        <v>5073.520803211507</v>
      </c>
      <c r="P136" s="40">
        <v>116377.92424503379</v>
      </c>
    </row>
    <row r="137" spans="1:16" s="31" customFormat="1" ht="15" customHeight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>
        <f t="shared" si="10"/>
        <v>7159978.102745417</v>
      </c>
      <c r="J137" s="109">
        <f t="shared" si="17"/>
        <v>3570.349108779005</v>
      </c>
      <c r="K137" s="85">
        <f t="shared" si="18"/>
        <v>105.35942483123178</v>
      </c>
      <c r="L137" s="98"/>
      <c r="M137" s="87">
        <v>-75734.12355989704</v>
      </c>
      <c r="N137" s="103">
        <v>0</v>
      </c>
      <c r="O137" s="106">
        <v>7181.578686265325</v>
      </c>
      <c r="P137" s="40">
        <v>165131.7409118324</v>
      </c>
    </row>
    <row r="138" spans="1:16" s="31" customFormat="1" ht="15" customHeight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>
        <f t="shared" si="10"/>
        <v>4478051.030223771</v>
      </c>
      <c r="J138" s="109">
        <f t="shared" si="17"/>
        <v>4056.940596325214</v>
      </c>
      <c r="K138" s="85">
        <f t="shared" si="18"/>
        <v>119.7185246541548</v>
      </c>
      <c r="L138" s="98"/>
      <c r="M138" s="87">
        <v>-155627.6930571197</v>
      </c>
      <c r="N138" s="103">
        <v>0</v>
      </c>
      <c r="O138" s="106">
        <v>3894.6470904146463</v>
      </c>
      <c r="P138" s="40">
        <v>168372.2332424324</v>
      </c>
    </row>
    <row r="139" spans="1:16" s="31" customFormat="1" ht="15" customHeight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>
        <f t="shared" si="10"/>
        <v>1382374.2936305471</v>
      </c>
      <c r="J139" s="109">
        <f t="shared" si="17"/>
        <v>3450.7595946843417</v>
      </c>
      <c r="K139" s="85">
        <f t="shared" si="18"/>
        <v>101.83039110456376</v>
      </c>
      <c r="L139" s="98"/>
      <c r="M139" s="87">
        <v>28209.918907254323</v>
      </c>
      <c r="N139" s="103">
        <v>209554.33289641456</v>
      </c>
      <c r="O139" s="106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 t="shared" si="10"/>
        <v>92286880.06833793</v>
      </c>
      <c r="J140" s="89">
        <f>I140/E140</f>
        <v>3304.4571780413175</v>
      </c>
      <c r="K140" s="84">
        <f>J140*100/$H$175</f>
        <v>97.51307142536866</v>
      </c>
      <c r="L140" s="98">
        <v>9</v>
      </c>
      <c r="M140" s="86">
        <f>SUM(M119:M139)</f>
        <v>3918669.528434249</v>
      </c>
      <c r="N140" s="102">
        <f>SUM(N119:N139)</f>
        <v>6899931.099800662</v>
      </c>
      <c r="O140" s="105">
        <f>SUM(O119:O139)</f>
        <v>86215.79248395501</v>
      </c>
      <c r="P140" s="49">
        <f>SUM(P119:P139)</f>
        <v>2687046.391726775</v>
      </c>
    </row>
    <row r="141" spans="1:16" s="31" customFormat="1" ht="21" customHeight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>
        <f t="shared" si="10"/>
        <v>5412053.581563997</v>
      </c>
      <c r="J141" s="109">
        <f>I141/E141</f>
        <v>3014.3999006149033</v>
      </c>
      <c r="K141" s="85">
        <f>J141*100/$H$175</f>
        <v>88.95360931489424</v>
      </c>
      <c r="L141" s="98"/>
      <c r="M141" s="87">
        <v>923006.4397911071</v>
      </c>
      <c r="N141" s="103">
        <v>994597.440553528</v>
      </c>
      <c r="O141" s="106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 t="shared" si="10"/>
        <v>5412053.581563997</v>
      </c>
      <c r="J142" s="89">
        <f>I142/E142</f>
        <v>3014.3999006149033</v>
      </c>
      <c r="K142" s="84">
        <f>J142*100/$H$175</f>
        <v>88.95360931489424</v>
      </c>
      <c r="L142" s="98">
        <v>14</v>
      </c>
      <c r="M142" s="86">
        <f>SUM(M141)</f>
        <v>923006.4397911071</v>
      </c>
      <c r="N142" s="102">
        <f>SUM(N141)</f>
        <v>994597.440553528</v>
      </c>
      <c r="O142" s="105">
        <f>SUM(O141)</f>
        <v>6244.929790789991</v>
      </c>
      <c r="P142" s="49">
        <f>SUM(P141)</f>
        <v>64897.46818365989</v>
      </c>
    </row>
    <row r="143" spans="1:16" s="31" customFormat="1" ht="21" customHeight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>
        <f aca="true" t="shared" si="19" ref="I143:I172">H143+M143+N143+O143</f>
        <v>550205.1799228631</v>
      </c>
      <c r="J143" s="89">
        <f aca="true" t="shared" si="20" ref="J143:J171">I143/E143</f>
        <v>2458.4681855355816</v>
      </c>
      <c r="K143" s="84">
        <f aca="true" t="shared" si="21" ref="K143:K171">J143*100/$H$175</f>
        <v>72.54831001176018</v>
      </c>
      <c r="L143" s="98"/>
      <c r="M143" s="87">
        <v>117046.65946150704</v>
      </c>
      <c r="N143" s="103">
        <v>0</v>
      </c>
      <c r="O143" s="106">
        <v>1136.6347470703759</v>
      </c>
      <c r="P143" s="40">
        <v>24809.461143210327</v>
      </c>
    </row>
    <row r="144" spans="1:16" s="31" customFormat="1" ht="15" customHeight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>
        <f t="shared" si="19"/>
        <v>4514471.290203243</v>
      </c>
      <c r="J144" s="109">
        <f t="shared" si="20"/>
        <v>5103.404126388472</v>
      </c>
      <c r="K144" s="85">
        <f t="shared" si="21"/>
        <v>150.59920110207517</v>
      </c>
      <c r="L144" s="98"/>
      <c r="M144" s="87">
        <v>-321371.37646342453</v>
      </c>
      <c r="N144" s="103">
        <v>0</v>
      </c>
      <c r="O144" s="106">
        <v>1762</v>
      </c>
      <c r="P144" s="40">
        <v>93148.36758734383</v>
      </c>
    </row>
    <row r="145" spans="1:16" s="31" customFormat="1" ht="15" customHeight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>
        <f t="shared" si="19"/>
        <v>990714.228153836</v>
      </c>
      <c r="J145" s="109">
        <f t="shared" si="20"/>
        <v>5584.634882490621</v>
      </c>
      <c r="K145" s="85">
        <f t="shared" si="21"/>
        <v>164.80010810843805</v>
      </c>
      <c r="L145" s="98"/>
      <c r="M145" s="87">
        <v>-65050.62675967841</v>
      </c>
      <c r="N145" s="103">
        <v>82545.83586589523</v>
      </c>
      <c r="O145" s="106">
        <v>340</v>
      </c>
      <c r="P145" s="40">
        <v>11132.608512435014</v>
      </c>
    </row>
    <row r="146" spans="1:16" s="31" customFormat="1" ht="15" customHeight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>
        <f t="shared" si="19"/>
        <v>294882.56580567575</v>
      </c>
      <c r="J146" s="109">
        <f t="shared" si="20"/>
        <v>4298.579676467577</v>
      </c>
      <c r="K146" s="85">
        <f t="shared" si="21"/>
        <v>126.84918715378187</v>
      </c>
      <c r="L146" s="98"/>
      <c r="M146" s="87">
        <v>-220.72090782002965</v>
      </c>
      <c r="N146" s="103">
        <v>61202.73651819081</v>
      </c>
      <c r="O146" s="106">
        <v>172.23590959066723</v>
      </c>
      <c r="P146" s="40">
        <v>-11913.385950803222</v>
      </c>
    </row>
    <row r="147" spans="1:16" s="31" customFormat="1" ht="15" customHeight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>
        <f t="shared" si="19"/>
        <v>6143512.26429588</v>
      </c>
      <c r="J147" s="109">
        <f t="shared" si="20"/>
        <v>3077.91195606006</v>
      </c>
      <c r="K147" s="85">
        <f t="shared" si="21"/>
        <v>90.8278220116575</v>
      </c>
      <c r="L147" s="98"/>
      <c r="M147" s="87">
        <v>1242008.2399441064</v>
      </c>
      <c r="N147" s="103">
        <v>1236203.1189153069</v>
      </c>
      <c r="O147" s="106">
        <v>76449.59115075291</v>
      </c>
      <c r="P147" s="40">
        <v>188082.32092002314</v>
      </c>
    </row>
    <row r="148" spans="1:16" s="31" customFormat="1" ht="15" customHeight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>
        <f t="shared" si="19"/>
        <v>725136.1740208681</v>
      </c>
      <c r="J148" s="109">
        <f t="shared" si="20"/>
        <v>3281.1591584654666</v>
      </c>
      <c r="K148" s="85">
        <f t="shared" si="21"/>
        <v>96.82555716067596</v>
      </c>
      <c r="L148" s="98"/>
      <c r="M148" s="87">
        <v>19314.31691215005</v>
      </c>
      <c r="N148" s="103">
        <v>87526.89455258858</v>
      </c>
      <c r="O148" s="106">
        <v>1133.3911275582443</v>
      </c>
      <c r="P148" s="40">
        <v>35525.08440455397</v>
      </c>
    </row>
    <row r="149" spans="1:16" s="31" customFormat="1" ht="15" customHeight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>
        <f t="shared" si="19"/>
        <v>615217.372219067</v>
      </c>
      <c r="J149" s="109">
        <f t="shared" si="20"/>
        <v>3003.9910752884125</v>
      </c>
      <c r="K149" s="85">
        <f t="shared" si="21"/>
        <v>88.64644947809529</v>
      </c>
      <c r="L149" s="98"/>
      <c r="M149" s="87">
        <v>221120.01061681984</v>
      </c>
      <c r="N149" s="103">
        <v>127309.2162903481</v>
      </c>
      <c r="O149" s="106">
        <v>2099.4595976132596</v>
      </c>
      <c r="P149" s="40">
        <v>23955.761693618395</v>
      </c>
    </row>
    <row r="150" spans="1:16" s="31" customFormat="1" ht="15" customHeight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>
        <f t="shared" si="19"/>
        <v>828782.0511544637</v>
      </c>
      <c r="J150" s="109">
        <f t="shared" si="20"/>
        <v>2496.3314793809145</v>
      </c>
      <c r="K150" s="85">
        <f t="shared" si="21"/>
        <v>73.66563908525362</v>
      </c>
      <c r="L150" s="98"/>
      <c r="M150" s="87">
        <v>146286.61988424856</v>
      </c>
      <c r="N150" s="103">
        <v>0</v>
      </c>
      <c r="O150" s="106">
        <v>1842.945555929487</v>
      </c>
      <c r="P150" s="40">
        <v>35202.208267033086</v>
      </c>
    </row>
    <row r="151" spans="1:16" s="31" customFormat="1" ht="15" customHeight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>
        <f t="shared" si="19"/>
        <v>363743.523972192</v>
      </c>
      <c r="J151" s="109">
        <f t="shared" si="20"/>
        <v>4330.280047288</v>
      </c>
      <c r="K151" s="85">
        <f t="shared" si="21"/>
        <v>127.78465109156993</v>
      </c>
      <c r="L151" s="98"/>
      <c r="M151" s="87">
        <v>0</v>
      </c>
      <c r="N151" s="103">
        <v>81978.72783874226</v>
      </c>
      <c r="O151" s="106">
        <v>421.1542240005716</v>
      </c>
      <c r="P151" s="40">
        <v>16307.946016190303</v>
      </c>
    </row>
    <row r="152" spans="1:16" s="31" customFormat="1" ht="15" customHeight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>
        <f t="shared" si="19"/>
        <v>1506429.2475736656</v>
      </c>
      <c r="J152" s="109">
        <f t="shared" si="20"/>
        <v>14653.981007525928</v>
      </c>
      <c r="K152" s="85">
        <f t="shared" si="21"/>
        <v>432.432505450069</v>
      </c>
      <c r="L152" s="98"/>
      <c r="M152" s="87">
        <v>-441386.61909300106</v>
      </c>
      <c r="N152" s="103">
        <v>0</v>
      </c>
      <c r="O152" s="106">
        <v>168</v>
      </c>
      <c r="P152" s="40">
        <v>19332.24989501069</v>
      </c>
    </row>
    <row r="153" spans="1:16" s="31" customFormat="1" ht="15" customHeight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>
        <f t="shared" si="19"/>
        <v>188322.54549723162</v>
      </c>
      <c r="J153" s="109">
        <f t="shared" si="20"/>
        <v>3461.811498110875</v>
      </c>
      <c r="K153" s="85">
        <f t="shared" si="21"/>
        <v>102.15652789198512</v>
      </c>
      <c r="L153" s="98"/>
      <c r="M153" s="87">
        <v>64487.31591533085</v>
      </c>
      <c r="N153" s="103">
        <v>58772.89267675502</v>
      </c>
      <c r="O153" s="106">
        <v>506.71785752670763</v>
      </c>
      <c r="P153" s="40">
        <v>7769.315073967366</v>
      </c>
    </row>
    <row r="154" spans="1:16" s="31" customFormat="1" ht="15" customHeight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>
        <f t="shared" si="19"/>
        <v>999797.8238329069</v>
      </c>
      <c r="J154" s="109">
        <f t="shared" si="20"/>
        <v>2537.557928509916</v>
      </c>
      <c r="K154" s="85">
        <f t="shared" si="21"/>
        <v>74.88221338533685</v>
      </c>
      <c r="L154" s="98"/>
      <c r="M154" s="87">
        <v>252740.46242804374</v>
      </c>
      <c r="N154" s="103">
        <v>45541.503226714136</v>
      </c>
      <c r="O154" s="106">
        <v>2703.362940053944</v>
      </c>
      <c r="P154" s="40">
        <v>54071.215538908305</v>
      </c>
    </row>
    <row r="155" spans="1:16" s="31" customFormat="1" ht="15" customHeight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>
        <f t="shared" si="19"/>
        <v>251765.46380972024</v>
      </c>
      <c r="J155" s="109">
        <f t="shared" si="20"/>
        <v>3347.9449974696845</v>
      </c>
      <c r="K155" s="85">
        <f t="shared" si="21"/>
        <v>98.79637776392</v>
      </c>
      <c r="L155" s="98"/>
      <c r="M155" s="87">
        <v>64953.8894508662</v>
      </c>
      <c r="N155" s="103">
        <v>72553.23554572689</v>
      </c>
      <c r="O155" s="106">
        <v>361.27214646047867</v>
      </c>
      <c r="P155" s="40">
        <v>18919.153028393444</v>
      </c>
    </row>
    <row r="156" spans="1:16" s="31" customFormat="1" ht="15" customHeight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>
        <f t="shared" si="19"/>
        <v>308731.3604062222</v>
      </c>
      <c r="J156" s="109">
        <f t="shared" si="20"/>
        <v>3118.49858996184</v>
      </c>
      <c r="K156" s="85">
        <f t="shared" si="21"/>
        <v>92.02551564705377</v>
      </c>
      <c r="L156" s="98"/>
      <c r="M156" s="87">
        <v>40688.25944284418</v>
      </c>
      <c r="N156" s="103">
        <v>60153.736176850085</v>
      </c>
      <c r="O156" s="106">
        <v>390.5362150993517</v>
      </c>
      <c r="P156" s="40">
        <v>24287.38013086064</v>
      </c>
    </row>
    <row r="157" spans="1:16" s="31" customFormat="1" ht="15" customHeight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>
        <f t="shared" si="19"/>
        <v>532771.223734145</v>
      </c>
      <c r="J157" s="109">
        <f t="shared" si="20"/>
        <v>3455.066301777854</v>
      </c>
      <c r="K157" s="85">
        <f t="shared" si="21"/>
        <v>101.95748012820387</v>
      </c>
      <c r="L157" s="98"/>
      <c r="M157" s="87">
        <v>81016.356039101</v>
      </c>
      <c r="N157" s="103">
        <v>153553.04027481616</v>
      </c>
      <c r="O157" s="106">
        <v>1050.9131345136539</v>
      </c>
      <c r="P157" s="40">
        <v>29790.13813038486</v>
      </c>
    </row>
    <row r="158" spans="1:16" s="31" customFormat="1" ht="15" customHeight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>
        <f t="shared" si="19"/>
        <v>1248316.8500161432</v>
      </c>
      <c r="J158" s="109">
        <f t="shared" si="20"/>
        <v>2749.5965859386415</v>
      </c>
      <c r="K158" s="85">
        <f t="shared" si="21"/>
        <v>81.1393804880567</v>
      </c>
      <c r="L158" s="98"/>
      <c r="M158" s="87">
        <v>71783.08441172133</v>
      </c>
      <c r="N158" s="103">
        <v>0</v>
      </c>
      <c r="O158" s="106">
        <v>2088.47989013616</v>
      </c>
      <c r="P158" s="40">
        <v>18564.153212812045</v>
      </c>
    </row>
    <row r="159" spans="1:16" s="31" customFormat="1" ht="15" customHeight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>
        <f t="shared" si="19"/>
        <v>632574.719388064</v>
      </c>
      <c r="J159" s="109">
        <f t="shared" si="20"/>
        <v>2703.310766615658</v>
      </c>
      <c r="K159" s="85">
        <f t="shared" si="21"/>
        <v>79.77350640876266</v>
      </c>
      <c r="L159" s="98"/>
      <c r="M159" s="87">
        <v>44603.85345463193</v>
      </c>
      <c r="N159" s="103">
        <v>0</v>
      </c>
      <c r="O159" s="106">
        <v>1024.6087905748536</v>
      </c>
      <c r="P159" s="40">
        <v>31930.55468310201</v>
      </c>
    </row>
    <row r="160" spans="1:16" s="31" customFormat="1" ht="15" customHeight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>
        <f t="shared" si="19"/>
        <v>674756.595915911</v>
      </c>
      <c r="J160" s="109">
        <f t="shared" si="20"/>
        <v>2555.896196651178</v>
      </c>
      <c r="K160" s="85">
        <f t="shared" si="21"/>
        <v>75.42336757639718</v>
      </c>
      <c r="L160" s="98"/>
      <c r="M160" s="87">
        <v>90682.06454482336</v>
      </c>
      <c r="N160" s="103">
        <v>0</v>
      </c>
      <c r="O160" s="106">
        <v>1461.5980377543463</v>
      </c>
      <c r="P160" s="40">
        <v>853.3508105705494</v>
      </c>
    </row>
    <row r="161" spans="1:16" s="31" customFormat="1" ht="15" customHeight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>
        <f t="shared" si="19"/>
        <v>349201.4192156801</v>
      </c>
      <c r="J161" s="109">
        <f t="shared" si="20"/>
        <v>7760.031538126224</v>
      </c>
      <c r="K161" s="85">
        <f t="shared" si="21"/>
        <v>228.99510233294797</v>
      </c>
      <c r="L161" s="98"/>
      <c r="M161" s="87">
        <v>-48287.52364146276</v>
      </c>
      <c r="N161" s="103">
        <v>0</v>
      </c>
      <c r="O161" s="106">
        <v>90</v>
      </c>
      <c r="P161" s="40">
        <v>7337.703023649884</v>
      </c>
    </row>
    <row r="162" spans="1:16" s="31" customFormat="1" ht="15" customHeight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>
        <f t="shared" si="19"/>
        <v>916608.7087680502</v>
      </c>
      <c r="J162" s="109">
        <f t="shared" si="20"/>
        <v>3025.1112500595714</v>
      </c>
      <c r="K162" s="85">
        <f t="shared" si="21"/>
        <v>89.26969650476642</v>
      </c>
      <c r="L162" s="98"/>
      <c r="M162" s="87">
        <v>18852.38419343243</v>
      </c>
      <c r="N162" s="103">
        <v>22204.76099890824</v>
      </c>
      <c r="O162" s="106">
        <v>1175.696909042843</v>
      </c>
      <c r="P162" s="40">
        <v>35951.05917889099</v>
      </c>
    </row>
    <row r="163" spans="1:16" s="31" customFormat="1" ht="15" customHeight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>
        <f t="shared" si="19"/>
        <v>2674565.8556588897</v>
      </c>
      <c r="J163" s="109">
        <f t="shared" si="20"/>
        <v>3269.640410340941</v>
      </c>
      <c r="K163" s="85">
        <f t="shared" si="21"/>
        <v>96.48564399246736</v>
      </c>
      <c r="L163" s="98"/>
      <c r="M163" s="87">
        <v>5657.558867784418</v>
      </c>
      <c r="N163" s="103">
        <v>31756.67304398032</v>
      </c>
      <c r="O163" s="106">
        <v>2351.4618423634465</v>
      </c>
      <c r="P163" s="40">
        <v>54653.25491350769</v>
      </c>
    </row>
    <row r="164" spans="1:16" s="31" customFormat="1" ht="15" customHeight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>
        <f t="shared" si="19"/>
        <v>2477214.369637999</v>
      </c>
      <c r="J164" s="109">
        <f t="shared" si="20"/>
        <v>2942.059821422802</v>
      </c>
      <c r="K164" s="85">
        <f t="shared" si="21"/>
        <v>86.81888553755135</v>
      </c>
      <c r="L164" s="98"/>
      <c r="M164" s="87">
        <v>54962.359696095606</v>
      </c>
      <c r="N164" s="103">
        <v>0</v>
      </c>
      <c r="O164" s="106">
        <v>2747.6575609513084</v>
      </c>
      <c r="P164" s="40">
        <v>131043.65418256653</v>
      </c>
    </row>
    <row r="165" spans="1:16" s="31" customFormat="1" ht="15" customHeight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>
        <f t="shared" si="19"/>
        <v>1425643.5948898</v>
      </c>
      <c r="J165" s="109">
        <f t="shared" si="20"/>
        <v>3015.320632169628</v>
      </c>
      <c r="K165" s="85">
        <f t="shared" si="21"/>
        <v>88.9807796962979</v>
      </c>
      <c r="L165" s="98"/>
      <c r="M165" s="87">
        <v>90526.7995852848</v>
      </c>
      <c r="N165" s="103">
        <v>148514.95865327131</v>
      </c>
      <c r="O165" s="106">
        <v>1601.6842702915849</v>
      </c>
      <c r="P165" s="40">
        <v>68656.05079470639</v>
      </c>
    </row>
    <row r="166" spans="1:16" s="31" customFormat="1" ht="15" customHeight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>
        <f t="shared" si="19"/>
        <v>880410.0373286328</v>
      </c>
      <c r="J166" s="109">
        <f t="shared" si="20"/>
        <v>6560.432468916787</v>
      </c>
      <c r="K166" s="85">
        <f t="shared" si="21"/>
        <v>193.5954637796161</v>
      </c>
      <c r="L166" s="98"/>
      <c r="M166" s="87">
        <v>-94159.91505231969</v>
      </c>
      <c r="N166" s="103">
        <v>0</v>
      </c>
      <c r="O166" s="106">
        <v>254</v>
      </c>
      <c r="P166" s="40">
        <v>25375.418340920216</v>
      </c>
    </row>
    <row r="167" spans="1:16" s="31" customFormat="1" ht="15" customHeight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>
        <f t="shared" si="19"/>
        <v>7267689.717337017</v>
      </c>
      <c r="J167" s="109">
        <f t="shared" si="20"/>
        <v>2760.231567541594</v>
      </c>
      <c r="K167" s="85">
        <f t="shared" si="21"/>
        <v>81.4532140966589</v>
      </c>
      <c r="L167" s="98"/>
      <c r="M167" s="87">
        <v>515348.20609640196</v>
      </c>
      <c r="N167" s="103">
        <v>0</v>
      </c>
      <c r="O167" s="106">
        <v>178819.92076442364</v>
      </c>
      <c r="P167" s="40">
        <v>282196.84805421956</v>
      </c>
    </row>
    <row r="168" spans="1:16" s="31" customFormat="1" ht="15" customHeight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>
        <f t="shared" si="19"/>
        <v>2414845.145438153</v>
      </c>
      <c r="J168" s="109">
        <f t="shared" si="20"/>
        <v>3350.2291140928864</v>
      </c>
      <c r="K168" s="85">
        <f t="shared" si="21"/>
        <v>98.86378103635526</v>
      </c>
      <c r="L168" s="98"/>
      <c r="M168" s="87">
        <v>445973.3420293098</v>
      </c>
      <c r="N168" s="103">
        <v>664812.2395252064</v>
      </c>
      <c r="O168" s="106">
        <v>4789.859121732134</v>
      </c>
      <c r="P168" s="40">
        <v>101170.25568974388</v>
      </c>
    </row>
    <row r="169" spans="1:16" s="31" customFormat="1" ht="15" customHeight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>
        <f t="shared" si="19"/>
        <v>582212.6421682772</v>
      </c>
      <c r="J169" s="109">
        <f t="shared" si="20"/>
        <v>3178.016605722037</v>
      </c>
      <c r="K169" s="85">
        <f t="shared" si="21"/>
        <v>93.78186599726784</v>
      </c>
      <c r="L169" s="98"/>
      <c r="M169" s="87">
        <v>184420.66292556305</v>
      </c>
      <c r="N169" s="103">
        <v>146191.8258608977</v>
      </c>
      <c r="O169" s="106">
        <v>1445.2676675307287</v>
      </c>
      <c r="P169" s="40">
        <v>456.6535563983198</v>
      </c>
    </row>
    <row r="170" spans="1:16" s="31" customFormat="1" ht="15" customHeight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>
        <f t="shared" si="19"/>
        <v>362771.57901587087</v>
      </c>
      <c r="J170" s="109">
        <f t="shared" si="20"/>
        <v>2636.4213591269686</v>
      </c>
      <c r="K170" s="85">
        <f t="shared" si="21"/>
        <v>77.79962954529807</v>
      </c>
      <c r="L170" s="98"/>
      <c r="M170" s="87">
        <v>34080.26184483217</v>
      </c>
      <c r="N170" s="103">
        <v>10.870308881330857</v>
      </c>
      <c r="O170" s="106">
        <v>483.3040050145091</v>
      </c>
      <c r="P170" s="40">
        <v>21613.827385347</v>
      </c>
    </row>
    <row r="171" spans="1:16" s="31" customFormat="1" ht="15" customHeight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>
        <f t="shared" si="19"/>
        <v>2605993.5474522077</v>
      </c>
      <c r="J171" s="109">
        <f t="shared" si="20"/>
        <v>6564.215484766266</v>
      </c>
      <c r="K171" s="85">
        <f t="shared" si="21"/>
        <v>193.70709890600992</v>
      </c>
      <c r="L171" s="98"/>
      <c r="M171" s="87">
        <v>-278974.22397636407</v>
      </c>
      <c r="N171" s="103">
        <v>0</v>
      </c>
      <c r="O171" s="106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 t="shared" si="19"/>
        <v>43327287.096832685</v>
      </c>
      <c r="J172" s="89">
        <f>I172/E172</f>
        <v>3408.8059460624904</v>
      </c>
      <c r="K172" s="84">
        <f>J172*100/$H$175</f>
        <v>100.59235746872095</v>
      </c>
      <c r="L172" s="98">
        <v>8</v>
      </c>
      <c r="M172" s="88">
        <f>SUM(M143:M171)</f>
        <v>2557101.7018508287</v>
      </c>
      <c r="N172" s="104">
        <f>SUM(N143:N171)</f>
        <v>3080832.266273079</v>
      </c>
      <c r="O172" s="108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O9:O10"/>
    <mergeCell ref="M8:O8"/>
    <mergeCell ref="P8:P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37" sqref="M37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H201" sqref="H201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customWidth="1"/>
    <col min="13" max="14" width="12.7109375" style="2" customWidth="1"/>
    <col min="15" max="15" width="12.7109375" style="3" customWidth="1"/>
    <col min="16" max="16" width="15.7109375" style="2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201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</f>
        <v>8655818.358554645</v>
      </c>
      <c r="J14" s="89">
        <f>I14/E14</f>
        <v>4594.871195750422</v>
      </c>
      <c r="K14" s="84">
        <f>J14*100/$H$175</f>
        <v>135.59261898717142</v>
      </c>
      <c r="L14" s="98">
        <v>2</v>
      </c>
      <c r="M14" s="86">
        <f>SUM(M13)</f>
        <v>-481965.6985882123</v>
      </c>
      <c r="N14" s="48">
        <f>SUM(N13)</f>
        <v>0</v>
      </c>
      <c r="O14" s="50">
        <f>SUM(O13)</f>
        <v>5945.053210199835</v>
      </c>
      <c r="P14" s="49">
        <f>SUM(P13)</f>
        <v>176169.6561432438</v>
      </c>
    </row>
    <row r="15" spans="1:16" s="31" customFormat="1" ht="21" customHeight="1" hidden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/>
      <c r="J15" s="89"/>
      <c r="K15" s="83"/>
      <c r="L15" s="99"/>
      <c r="M15" s="87">
        <v>80275.71270924094</v>
      </c>
      <c r="N15" s="39">
        <v>69577.94348289532</v>
      </c>
      <c r="O15" s="41">
        <v>354.5980102601271</v>
      </c>
      <c r="P15" s="40">
        <v>15614.538567955218</v>
      </c>
    </row>
    <row r="16" spans="1:16" s="31" customFormat="1" ht="15" customHeight="1" hidden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/>
      <c r="J16" s="89"/>
      <c r="K16" s="83"/>
      <c r="L16" s="99"/>
      <c r="M16" s="87">
        <v>121396.57840497643</v>
      </c>
      <c r="N16" s="39">
        <v>35399.525086906586</v>
      </c>
      <c r="O16" s="41">
        <v>633.6076113584627</v>
      </c>
      <c r="P16" s="40">
        <v>13232.825560042485</v>
      </c>
    </row>
    <row r="17" spans="1:16" s="31" customFormat="1" ht="15" customHeight="1" hidden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/>
      <c r="J17" s="89"/>
      <c r="K17" s="83"/>
      <c r="L17" s="99"/>
      <c r="M17" s="87">
        <v>-22626.713232715243</v>
      </c>
      <c r="N17" s="39">
        <v>0</v>
      </c>
      <c r="O17" s="41">
        <v>218</v>
      </c>
      <c r="P17" s="40">
        <v>17925.05619014846</v>
      </c>
    </row>
    <row r="18" spans="1:16" s="31" customFormat="1" ht="15" customHeight="1" hidden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/>
      <c r="J18" s="89"/>
      <c r="K18" s="83"/>
      <c r="L18" s="99"/>
      <c r="M18" s="87">
        <v>31990.44750487596</v>
      </c>
      <c r="N18" s="39">
        <v>0</v>
      </c>
      <c r="O18" s="41">
        <v>946.3490924991722</v>
      </c>
      <c r="P18" s="40">
        <v>37885.32937182794</v>
      </c>
    </row>
    <row r="19" spans="1:16" s="31" customFormat="1" ht="15" customHeight="1" hidden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/>
      <c r="J19" s="89"/>
      <c r="K19" s="83"/>
      <c r="L19" s="99"/>
      <c r="M19" s="87">
        <v>42795.24177493274</v>
      </c>
      <c r="N19" s="39">
        <v>42334.28458966723</v>
      </c>
      <c r="O19" s="41">
        <v>214.905213384367</v>
      </c>
      <c r="P19" s="40">
        <v>6243.140907753389</v>
      </c>
    </row>
    <row r="20" spans="1:16" s="31" customFormat="1" ht="15" customHeight="1" hidden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/>
      <c r="J20" s="89"/>
      <c r="K20" s="83"/>
      <c r="L20" s="99"/>
      <c r="M20" s="87">
        <v>51722.047812986624</v>
      </c>
      <c r="N20" s="39">
        <v>92303.40756971492</v>
      </c>
      <c r="O20" s="41">
        <v>294.04946862121267</v>
      </c>
      <c r="P20" s="40">
        <v>25752.087802186663</v>
      </c>
    </row>
    <row r="21" spans="1:16" s="31" customFormat="1" ht="15" customHeight="1" hidden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/>
      <c r="J21" s="89"/>
      <c r="K21" s="83"/>
      <c r="L21" s="99"/>
      <c r="M21" s="87">
        <v>124077.40145135057</v>
      </c>
      <c r="N21" s="39">
        <v>54649.184697308105</v>
      </c>
      <c r="O21" s="41">
        <v>584.3102879055209</v>
      </c>
      <c r="P21" s="40">
        <v>21321.154125568755</v>
      </c>
    </row>
    <row r="22" spans="1:16" s="31" customFormat="1" ht="15" customHeight="1" hidden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/>
      <c r="J22" s="89"/>
      <c r="K22" s="83"/>
      <c r="L22" s="99"/>
      <c r="M22" s="87">
        <v>47137.34373156039</v>
      </c>
      <c r="N22" s="39">
        <v>20835.25088833867</v>
      </c>
      <c r="O22" s="41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>H23+M23</f>
        <v>2912061.7934905416</v>
      </c>
      <c r="J23" s="89">
        <f>I23/E23</f>
        <v>2761.295082012651</v>
      </c>
      <c r="K23" s="84">
        <f aca="true" t="shared" si="0" ref="K23:K54">J23*100/$H$175</f>
        <v>81.48459793884251</v>
      </c>
      <c r="L23" s="98">
        <v>13</v>
      </c>
      <c r="M23" s="86">
        <f>SUM(M15:M22)</f>
        <v>476768.06015720835</v>
      </c>
      <c r="N23" s="48">
        <f>SUM(N15:N22)</f>
        <v>315099.5963148308</v>
      </c>
      <c r="O23" s="50">
        <f>SUM(O15:O22)</f>
        <v>3430.9343653838223</v>
      </c>
      <c r="P23" s="49">
        <f>SUM(P15:P22)</f>
        <v>143681.6103869795</v>
      </c>
    </row>
    <row r="24" spans="1:16" s="31" customFormat="1" ht="21" customHeight="1" hidden="1">
      <c r="A24" s="32" t="s">
        <v>28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/>
      <c r="J24" s="89"/>
      <c r="K24" s="84">
        <f t="shared" si="0"/>
        <v>0</v>
      </c>
      <c r="L24" s="98"/>
      <c r="M24" s="87">
        <v>-838935.2725313379</v>
      </c>
      <c r="N24" s="39">
        <v>1748160.9423962953</v>
      </c>
      <c r="O24" s="41">
        <v>0</v>
      </c>
      <c r="P24" s="40">
        <v>510090.3674916824</v>
      </c>
    </row>
    <row r="25" spans="1:16" s="14" customFormat="1" ht="21" customHeight="1">
      <c r="A25" s="42" t="s">
        <v>29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>H25+M25</f>
        <v>43511655.460802</v>
      </c>
      <c r="J25" s="89">
        <f>I25/E25</f>
        <v>3727.5469425856245</v>
      </c>
      <c r="K25" s="84">
        <f t="shared" si="0"/>
        <v>109.99826345736406</v>
      </c>
      <c r="L25" s="98">
        <v>4</v>
      </c>
      <c r="M25" s="86">
        <f>SUM(M24)</f>
        <v>-838935.2725313379</v>
      </c>
      <c r="N25" s="48">
        <f>SUM(N24)</f>
        <v>1748160.9423962953</v>
      </c>
      <c r="O25" s="50">
        <f>SUM(O24)</f>
        <v>0</v>
      </c>
      <c r="P25" s="49">
        <f>SUM(P24)</f>
        <v>510090.3674916824</v>
      </c>
    </row>
    <row r="26" spans="1:16" s="31" customFormat="1" ht="21" customHeight="1" hidden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/>
      <c r="J26" s="89"/>
      <c r="K26" s="84">
        <f t="shared" si="0"/>
        <v>0</v>
      </c>
      <c r="L26" s="98"/>
      <c r="M26" s="87">
        <v>-160554.28083104527</v>
      </c>
      <c r="N26" s="39">
        <v>0</v>
      </c>
      <c r="O26" s="41">
        <v>862</v>
      </c>
      <c r="P26" s="40">
        <v>75098.14310538808</v>
      </c>
    </row>
    <row r="27" spans="1:16" s="31" customFormat="1" ht="15" customHeight="1" hidden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/>
      <c r="J27" s="89"/>
      <c r="K27" s="84">
        <f t="shared" si="0"/>
        <v>0</v>
      </c>
      <c r="L27" s="98"/>
      <c r="M27" s="87">
        <v>-201.80181933888878</v>
      </c>
      <c r="N27" s="39">
        <v>26354.32167228649</v>
      </c>
      <c r="O27" s="41">
        <v>1329.3051104335093</v>
      </c>
      <c r="P27" s="40">
        <v>59457.7078431778</v>
      </c>
    </row>
    <row r="28" spans="1:16" s="31" customFormat="1" ht="15" customHeight="1" hidden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/>
      <c r="J28" s="89"/>
      <c r="K28" s="84">
        <f t="shared" si="0"/>
        <v>0</v>
      </c>
      <c r="L28" s="98"/>
      <c r="M28" s="87">
        <v>-6157.169086475226</v>
      </c>
      <c r="N28" s="39">
        <v>36392.311736257165</v>
      </c>
      <c r="O28" s="41">
        <v>394.964446652972</v>
      </c>
      <c r="P28" s="40">
        <v>24506.18626335563</v>
      </c>
    </row>
    <row r="29" spans="1:16" s="31" customFormat="1" ht="15" customHeight="1" hidden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/>
      <c r="J29" s="89"/>
      <c r="K29" s="84">
        <f t="shared" si="0"/>
        <v>0</v>
      </c>
      <c r="L29" s="98"/>
      <c r="M29" s="87">
        <v>-52735.32628500741</v>
      </c>
      <c r="N29" s="39">
        <v>24288.79200063311</v>
      </c>
      <c r="O29" s="41">
        <v>418</v>
      </c>
      <c r="P29" s="40">
        <v>32245.535380980353</v>
      </c>
    </row>
    <row r="30" spans="1:16" s="31" customFormat="1" ht="15" customHeight="1" hidden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/>
      <c r="J30" s="89"/>
      <c r="K30" s="84">
        <f t="shared" si="0"/>
        <v>0</v>
      </c>
      <c r="L30" s="98"/>
      <c r="M30" s="87">
        <v>-170499.89345131686</v>
      </c>
      <c r="N30" s="39">
        <v>0</v>
      </c>
      <c r="O30" s="41">
        <v>1618</v>
      </c>
      <c r="P30" s="40">
        <v>99898.25342274833</v>
      </c>
    </row>
    <row r="31" spans="1:16" s="31" customFormat="1" ht="15" customHeight="1" hidden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/>
      <c r="J31" s="89"/>
      <c r="K31" s="84">
        <f t="shared" si="0"/>
        <v>0</v>
      </c>
      <c r="L31" s="98"/>
      <c r="M31" s="87">
        <v>-65100.95739801378</v>
      </c>
      <c r="N31" s="39">
        <v>0</v>
      </c>
      <c r="O31" s="41">
        <v>0</v>
      </c>
      <c r="P31" s="40">
        <v>234033.82044492904</v>
      </c>
    </row>
    <row r="32" spans="1:16" s="31" customFormat="1" ht="15" customHeight="1" hidden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/>
      <c r="J32" s="89"/>
      <c r="K32" s="84">
        <f t="shared" si="0"/>
        <v>0</v>
      </c>
      <c r="L32" s="98"/>
      <c r="M32" s="87">
        <v>83954.1403161657</v>
      </c>
      <c r="N32" s="39">
        <v>255775.49313366855</v>
      </c>
      <c r="O32" s="41">
        <v>3366.288607536853</v>
      </c>
      <c r="P32" s="40">
        <v>156052.26625360883</v>
      </c>
    </row>
    <row r="33" spans="1:16" s="31" customFormat="1" ht="15" customHeight="1" hidden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/>
      <c r="J33" s="89"/>
      <c r="K33" s="84">
        <f t="shared" si="0"/>
        <v>0</v>
      </c>
      <c r="L33" s="98"/>
      <c r="M33" s="87">
        <v>-56520.48055761048</v>
      </c>
      <c r="N33" s="39">
        <v>35078.36591341955</v>
      </c>
      <c r="O33" s="41">
        <v>414</v>
      </c>
      <c r="P33" s="40">
        <v>47062.35321034948</v>
      </c>
    </row>
    <row r="34" spans="1:16" s="31" customFormat="1" ht="15" customHeight="1" hidden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/>
      <c r="J34" s="89"/>
      <c r="K34" s="84">
        <f t="shared" si="0"/>
        <v>0</v>
      </c>
      <c r="L34" s="98"/>
      <c r="M34" s="87">
        <v>-14191.830975651163</v>
      </c>
      <c r="N34" s="39">
        <v>73376.70337706883</v>
      </c>
      <c r="O34" s="41">
        <v>662</v>
      </c>
      <c r="P34" s="40">
        <v>-55338.46822913836</v>
      </c>
    </row>
    <row r="35" spans="1:16" s="31" customFormat="1" ht="15" customHeight="1" hidden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/>
      <c r="J35" s="89"/>
      <c r="K35" s="84">
        <f t="shared" si="0"/>
        <v>0</v>
      </c>
      <c r="L35" s="98"/>
      <c r="M35" s="87">
        <v>-67855.73879649055</v>
      </c>
      <c r="N35" s="39">
        <v>550582.6560434697</v>
      </c>
      <c r="O35" s="41">
        <v>2209.38260655214</v>
      </c>
      <c r="P35" s="40">
        <v>198002.28320800577</v>
      </c>
    </row>
    <row r="36" spans="1:16" s="14" customFormat="1" ht="15" customHeight="1" hidden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/>
      <c r="J36" s="89"/>
      <c r="K36" s="84">
        <f t="shared" si="0"/>
        <v>0</v>
      </c>
      <c r="L36" s="98"/>
      <c r="M36" s="87">
        <v>-215478.30686008788</v>
      </c>
      <c r="N36" s="39">
        <v>0</v>
      </c>
      <c r="O36" s="41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>H37+M37</f>
        <v>31488709.316159893</v>
      </c>
      <c r="J37" s="89">
        <f>I37/E37</f>
        <v>3790.8972980063436</v>
      </c>
      <c r="K37" s="84">
        <f t="shared" si="0"/>
        <v>111.86770445784472</v>
      </c>
      <c r="L37" s="98">
        <v>3</v>
      </c>
      <c r="M37" s="86">
        <f>SUM(M26:M36)</f>
        <v>-725341.6457448718</v>
      </c>
      <c r="N37" s="48">
        <f>SUM(N26:N36)</f>
        <v>1001848.6438768033</v>
      </c>
      <c r="O37" s="50">
        <f>SUM(O26:O36)</f>
        <v>15397.243754290115</v>
      </c>
      <c r="P37" s="49">
        <f>SUM(P26:P36)</f>
        <v>991429.0375576194</v>
      </c>
    </row>
    <row r="38" spans="1:16" s="31" customFormat="1" ht="21" customHeight="1" hidden="1">
      <c r="A38" s="32" t="s">
        <v>43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/>
      <c r="J38" s="89"/>
      <c r="K38" s="84">
        <f t="shared" si="0"/>
        <v>0</v>
      </c>
      <c r="L38" s="98"/>
      <c r="M38" s="87">
        <v>47046.00213095934</v>
      </c>
      <c r="N38" s="39">
        <v>118566.83191463313</v>
      </c>
      <c r="O38" s="41">
        <v>2570.202482542849</v>
      </c>
      <c r="P38" s="40">
        <v>13275.613414375755</v>
      </c>
    </row>
    <row r="39" spans="1:16" s="31" customFormat="1" ht="15" customHeight="1" hidden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/>
      <c r="J39" s="89"/>
      <c r="K39" s="84">
        <f t="shared" si="0"/>
        <v>0</v>
      </c>
      <c r="L39" s="98"/>
      <c r="M39" s="87">
        <v>3235794.861342795</v>
      </c>
      <c r="N39" s="39">
        <v>0</v>
      </c>
      <c r="O39" s="41">
        <v>354905.53178889153</v>
      </c>
      <c r="P39" s="40">
        <v>516806.27197688137</v>
      </c>
    </row>
    <row r="40" spans="1:16" s="31" customFormat="1" ht="15" customHeight="1" hidden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/>
      <c r="J40" s="89"/>
      <c r="K40" s="84">
        <f t="shared" si="0"/>
        <v>0</v>
      </c>
      <c r="L40" s="98"/>
      <c r="M40" s="87">
        <v>4765.174597947733</v>
      </c>
      <c r="N40" s="39">
        <v>0</v>
      </c>
      <c r="O40" s="41">
        <v>2425.587392711519</v>
      </c>
      <c r="P40" s="40">
        <v>78162.81842134471</v>
      </c>
    </row>
    <row r="41" spans="1:16" s="31" customFormat="1" ht="15" customHeight="1" hidden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/>
      <c r="J41" s="89"/>
      <c r="K41" s="84">
        <f t="shared" si="0"/>
        <v>0</v>
      </c>
      <c r="L41" s="98"/>
      <c r="M41" s="87">
        <v>-272259.4430951938</v>
      </c>
      <c r="N41" s="39">
        <v>0</v>
      </c>
      <c r="O41" s="41">
        <v>0</v>
      </c>
      <c r="P41" s="40">
        <v>37028.578107124966</v>
      </c>
    </row>
    <row r="42" spans="1:16" s="31" customFormat="1" ht="15" customHeight="1" hidden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/>
      <c r="J42" s="89"/>
      <c r="K42" s="84">
        <f t="shared" si="0"/>
        <v>0</v>
      </c>
      <c r="L42" s="98"/>
      <c r="M42" s="87">
        <v>24714.58599391648</v>
      </c>
      <c r="N42" s="39">
        <v>0</v>
      </c>
      <c r="O42" s="51">
        <v>0</v>
      </c>
      <c r="P42" s="40">
        <v>-51516.53740362229</v>
      </c>
    </row>
    <row r="43" spans="1:16" s="31" customFormat="1" ht="15" customHeight="1" hidden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/>
      <c r="J43" s="89"/>
      <c r="K43" s="84">
        <f t="shared" si="0"/>
        <v>0</v>
      </c>
      <c r="L43" s="98"/>
      <c r="M43" s="87">
        <v>845511.5748149741</v>
      </c>
      <c r="N43" s="39">
        <v>0</v>
      </c>
      <c r="O43" s="41">
        <v>0</v>
      </c>
      <c r="P43" s="40">
        <v>89244.37873077921</v>
      </c>
    </row>
    <row r="44" spans="1:16" s="31" customFormat="1" ht="15" customHeight="1" hidden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/>
      <c r="J44" s="89"/>
      <c r="K44" s="84">
        <f t="shared" si="0"/>
        <v>0</v>
      </c>
      <c r="L44" s="98"/>
      <c r="M44" s="87">
        <v>584727.7522236619</v>
      </c>
      <c r="N44" s="39">
        <v>826434.4336717555</v>
      </c>
      <c r="O44" s="41">
        <v>0</v>
      </c>
      <c r="P44" s="40">
        <v>129051.133705319</v>
      </c>
    </row>
    <row r="45" spans="1:16" s="31" customFormat="1" ht="15" customHeight="1" hidden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/>
      <c r="J45" s="89"/>
      <c r="K45" s="84">
        <f t="shared" si="0"/>
        <v>0</v>
      </c>
      <c r="L45" s="98"/>
      <c r="M45" s="87">
        <v>600546.2848412957</v>
      </c>
      <c r="N45" s="39">
        <v>0</v>
      </c>
      <c r="O45" s="41">
        <v>9358.92092961555</v>
      </c>
      <c r="P45" s="40">
        <v>278861.24649763014</v>
      </c>
    </row>
    <row r="46" spans="1:16" s="14" customFormat="1" ht="21" customHeight="1">
      <c r="A46" s="42" t="s">
        <v>44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>H46+M46</f>
        <v>63426355.29761225</v>
      </c>
      <c r="J46" s="89">
        <f>I46/E46</f>
        <v>2816.3205584837374</v>
      </c>
      <c r="K46" s="84">
        <f t="shared" si="0"/>
        <v>83.10837543942445</v>
      </c>
      <c r="L46" s="98">
        <v>11</v>
      </c>
      <c r="M46" s="86">
        <f>SUM(M38:M45)</f>
        <v>5070846.792850357</v>
      </c>
      <c r="N46" s="48">
        <f>SUM(N38:N45)</f>
        <v>945001.2655863886</v>
      </c>
      <c r="O46" s="50">
        <f>SUM(O38:O45)</f>
        <v>369260.2425937615</v>
      </c>
      <c r="P46" s="49">
        <f>SUM(P38:P45)</f>
        <v>1090913.503449833</v>
      </c>
    </row>
    <row r="47" spans="1:16" s="31" customFormat="1" ht="21" customHeight="1" hidden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/>
      <c r="J47" s="89"/>
      <c r="K47" s="84">
        <f t="shared" si="0"/>
        <v>0</v>
      </c>
      <c r="L47" s="98"/>
      <c r="M47" s="87">
        <v>9475.084289165854</v>
      </c>
      <c r="N47" s="39">
        <v>0</v>
      </c>
      <c r="O47" s="41">
        <v>1873.8899085091111</v>
      </c>
      <c r="P47" s="40">
        <v>69277.11060465623</v>
      </c>
    </row>
    <row r="48" spans="1:16" s="31" customFormat="1" ht="15" customHeight="1" hidden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/>
      <c r="J48" s="89"/>
      <c r="K48" s="84">
        <f t="shared" si="0"/>
        <v>0</v>
      </c>
      <c r="L48" s="98"/>
      <c r="M48" s="87">
        <v>25084.855309157763</v>
      </c>
      <c r="N48" s="39">
        <v>0</v>
      </c>
      <c r="O48" s="41">
        <v>3312.1404468014125</v>
      </c>
      <c r="P48" s="40">
        <v>111734.50684673092</v>
      </c>
    </row>
    <row r="49" spans="1:16" s="31" customFormat="1" ht="15" customHeight="1" hidden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/>
      <c r="J49" s="89"/>
      <c r="K49" s="84">
        <f t="shared" si="0"/>
        <v>0</v>
      </c>
      <c r="L49" s="98"/>
      <c r="M49" s="87">
        <v>72632.94579721679</v>
      </c>
      <c r="N49" s="39">
        <v>39163.7811906542</v>
      </c>
      <c r="O49" s="41">
        <v>639.5521122615361</v>
      </c>
      <c r="P49" s="40">
        <v>20717.230626726374</v>
      </c>
    </row>
    <row r="50" spans="1:16" s="31" customFormat="1" ht="15" customHeight="1" hidden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/>
      <c r="J50" s="89"/>
      <c r="K50" s="84">
        <f t="shared" si="0"/>
        <v>0</v>
      </c>
      <c r="L50" s="98"/>
      <c r="M50" s="87">
        <v>218435.395827823</v>
      </c>
      <c r="N50" s="39">
        <v>174935.43301746808</v>
      </c>
      <c r="O50" s="41">
        <v>3594.842098233965</v>
      </c>
      <c r="P50" s="40">
        <v>88866.21341025873</v>
      </c>
    </row>
    <row r="51" spans="1:16" s="31" customFormat="1" ht="15" customHeight="1" hidden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/>
      <c r="J51" s="89"/>
      <c r="K51" s="84">
        <f t="shared" si="0"/>
        <v>0</v>
      </c>
      <c r="L51" s="98"/>
      <c r="M51" s="87">
        <v>130511.22666219115</v>
      </c>
      <c r="N51" s="39">
        <v>72337.2771999216</v>
      </c>
      <c r="O51" s="41">
        <v>4588.111683029381</v>
      </c>
      <c r="P51" s="40">
        <v>141544.5349103341</v>
      </c>
    </row>
    <row r="52" spans="1:16" s="31" customFormat="1" ht="15" customHeight="1" hidden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/>
      <c r="J52" s="89"/>
      <c r="K52" s="84">
        <f t="shared" si="0"/>
        <v>0</v>
      </c>
      <c r="L52" s="98"/>
      <c r="M52" s="87">
        <v>1076368.1418542939</v>
      </c>
      <c r="N52" s="39">
        <v>0</v>
      </c>
      <c r="O52" s="41">
        <v>0</v>
      </c>
      <c r="P52" s="40">
        <v>215785.38878055784</v>
      </c>
    </row>
    <row r="53" spans="1:16" s="31" customFormat="1" ht="15" customHeight="1" hidden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/>
      <c r="J53" s="89"/>
      <c r="K53" s="84">
        <f t="shared" si="0"/>
        <v>0</v>
      </c>
      <c r="L53" s="98"/>
      <c r="M53" s="87">
        <v>145526.56779674854</v>
      </c>
      <c r="N53" s="39">
        <v>0</v>
      </c>
      <c r="O53" s="41">
        <v>3460.890480022483</v>
      </c>
      <c r="P53" s="40">
        <v>102176.47633992616</v>
      </c>
    </row>
    <row r="54" spans="1:16" s="31" customFormat="1" ht="15" customHeight="1" hidden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/>
      <c r="J54" s="89"/>
      <c r="K54" s="84">
        <f t="shared" si="0"/>
        <v>0</v>
      </c>
      <c r="L54" s="98"/>
      <c r="M54" s="87">
        <v>-126144.52230911821</v>
      </c>
      <c r="N54" s="39">
        <v>0</v>
      </c>
      <c r="O54" s="41">
        <v>732</v>
      </c>
      <c r="P54" s="40">
        <v>65133.55806539932</v>
      </c>
    </row>
    <row r="55" spans="1:16" s="31" customFormat="1" ht="15" customHeight="1" hidden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/>
      <c r="J55" s="89"/>
      <c r="K55" s="84">
        <f aca="true" t="shared" si="1" ref="K55:K86">J55*100/$H$175</f>
        <v>0</v>
      </c>
      <c r="L55" s="98"/>
      <c r="M55" s="87">
        <v>216566.2914703887</v>
      </c>
      <c r="N55" s="39">
        <v>33689.58658702738</v>
      </c>
      <c r="O55" s="41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>H56+M56</f>
        <v>20651984.281935964</v>
      </c>
      <c r="J56" s="89">
        <f>I56/E56</f>
        <v>2830.27961324635</v>
      </c>
      <c r="K56" s="84">
        <f t="shared" si="1"/>
        <v>83.52030097840333</v>
      </c>
      <c r="L56" s="98">
        <v>12</v>
      </c>
      <c r="M56" s="86">
        <f>SUM(M47:M55)</f>
        <v>1768455.9866978675</v>
      </c>
      <c r="N56" s="48">
        <f>SUM(N47:N55)</f>
        <v>320126.07799507125</v>
      </c>
      <c r="O56" s="50">
        <f>SUM(O47:O55)</f>
        <v>19710.66054684554</v>
      </c>
      <c r="P56" s="49">
        <f>SUM(P47:P55)</f>
        <v>829581.0728983524</v>
      </c>
    </row>
    <row r="57" spans="1:16" s="31" customFormat="1" ht="21" customHeight="1" hidden="1">
      <c r="A57" s="32" t="s">
        <v>64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/>
      <c r="J57" s="89"/>
      <c r="K57" s="84">
        <f t="shared" si="1"/>
        <v>0</v>
      </c>
      <c r="L57" s="98"/>
      <c r="M57" s="87">
        <v>39861.24006312591</v>
      </c>
      <c r="N57" s="39">
        <v>63565.57694659871</v>
      </c>
      <c r="O57" s="41">
        <v>1325.341112872947</v>
      </c>
      <c r="P57" s="40">
        <v>49743.66241997479</v>
      </c>
    </row>
    <row r="58" spans="1:16" s="31" customFormat="1" ht="15" customHeight="1" hidden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/>
      <c r="J58" s="89"/>
      <c r="K58" s="84">
        <f t="shared" si="1"/>
        <v>0</v>
      </c>
      <c r="L58" s="98"/>
      <c r="M58" s="87">
        <v>-53588.08423925179</v>
      </c>
      <c r="N58" s="39">
        <v>0</v>
      </c>
      <c r="O58" s="41">
        <v>290</v>
      </c>
      <c r="P58" s="40">
        <v>13611.940522161867</v>
      </c>
    </row>
    <row r="59" spans="1:16" s="31" customFormat="1" ht="15" customHeight="1" hidden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/>
      <c r="J59" s="89"/>
      <c r="K59" s="84">
        <f t="shared" si="1"/>
        <v>0</v>
      </c>
      <c r="L59" s="98"/>
      <c r="M59" s="87">
        <v>24862.87396707845</v>
      </c>
      <c r="N59" s="39">
        <v>254622.09925690485</v>
      </c>
      <c r="O59" s="41">
        <v>1191.5866567924263</v>
      </c>
      <c r="P59" s="40">
        <v>10339.49564997344</v>
      </c>
    </row>
    <row r="60" spans="1:16" s="31" customFormat="1" ht="15" customHeight="1" hidden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/>
      <c r="J60" s="89"/>
      <c r="K60" s="84">
        <f t="shared" si="1"/>
        <v>0</v>
      </c>
      <c r="L60" s="98"/>
      <c r="M60" s="87">
        <v>59861.50327571994</v>
      </c>
      <c r="N60" s="39">
        <v>89565.3811201473</v>
      </c>
      <c r="O60" s="41">
        <v>596.7556037946493</v>
      </c>
      <c r="P60" s="40">
        <v>44476.637838444796</v>
      </c>
    </row>
    <row r="61" spans="1:16" s="31" customFormat="1" ht="15" customHeight="1" hidden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/>
      <c r="J61" s="89"/>
      <c r="K61" s="84">
        <f t="shared" si="1"/>
        <v>0</v>
      </c>
      <c r="L61" s="98"/>
      <c r="M61" s="87">
        <v>1602.5377232944736</v>
      </c>
      <c r="N61" s="39">
        <v>43722.05048122697</v>
      </c>
      <c r="O61" s="41">
        <v>208</v>
      </c>
      <c r="P61" s="40">
        <v>18223.2561761155</v>
      </c>
    </row>
    <row r="62" spans="1:16" s="31" customFormat="1" ht="15" customHeight="1" hidden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/>
      <c r="J62" s="89"/>
      <c r="K62" s="84">
        <f t="shared" si="1"/>
        <v>0</v>
      </c>
      <c r="L62" s="98"/>
      <c r="M62" s="87">
        <v>54231.92181416952</v>
      </c>
      <c r="N62" s="39">
        <v>0</v>
      </c>
      <c r="O62" s="41">
        <v>689.3309882607315</v>
      </c>
      <c r="P62" s="40">
        <v>34490.91190192605</v>
      </c>
    </row>
    <row r="63" spans="1:16" s="31" customFormat="1" ht="15" customHeight="1" hidden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/>
      <c r="J63" s="89"/>
      <c r="K63" s="84">
        <f t="shared" si="1"/>
        <v>0</v>
      </c>
      <c r="L63" s="98"/>
      <c r="M63" s="87">
        <v>-24754.843528760368</v>
      </c>
      <c r="N63" s="39">
        <v>0</v>
      </c>
      <c r="O63" s="41">
        <v>1173.089565629488</v>
      </c>
      <c r="P63" s="40">
        <v>57327.68776382901</v>
      </c>
    </row>
    <row r="64" spans="1:16" s="31" customFormat="1" ht="15" customHeight="1" hidden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/>
      <c r="J64" s="89"/>
      <c r="K64" s="84">
        <f t="shared" si="1"/>
        <v>0</v>
      </c>
      <c r="L64" s="98"/>
      <c r="M64" s="87">
        <v>129711.86305636188</v>
      </c>
      <c r="N64" s="39">
        <v>0</v>
      </c>
      <c r="O64" s="41">
        <v>2267.6438088144923</v>
      </c>
      <c r="P64" s="40">
        <v>39204.01162948464</v>
      </c>
    </row>
    <row r="65" spans="1:16" s="31" customFormat="1" ht="15" customHeight="1" hidden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/>
      <c r="J65" s="89"/>
      <c r="K65" s="84">
        <f t="shared" si="1"/>
        <v>0</v>
      </c>
      <c r="L65" s="98"/>
      <c r="M65" s="87">
        <v>-243988.95253899202</v>
      </c>
      <c r="N65" s="39">
        <v>0</v>
      </c>
      <c r="O65" s="41">
        <v>96</v>
      </c>
      <c r="P65" s="40">
        <v>11553.76180613756</v>
      </c>
    </row>
    <row r="66" spans="1:16" s="31" customFormat="1" ht="15" customHeight="1" hidden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/>
      <c r="J66" s="89"/>
      <c r="K66" s="84">
        <f t="shared" si="1"/>
        <v>0</v>
      </c>
      <c r="L66" s="98"/>
      <c r="M66" s="87">
        <v>-10892.994566182311</v>
      </c>
      <c r="N66" s="39">
        <v>20385.033931398626</v>
      </c>
      <c r="O66" s="51">
        <v>180</v>
      </c>
      <c r="P66" s="40">
        <v>15126.147419296527</v>
      </c>
    </row>
    <row r="67" spans="1:16" s="31" customFormat="1" ht="15" customHeight="1" hidden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/>
      <c r="J67" s="89"/>
      <c r="K67" s="84">
        <f t="shared" si="1"/>
        <v>0</v>
      </c>
      <c r="L67" s="98"/>
      <c r="M67" s="87">
        <v>-25737.94459493032</v>
      </c>
      <c r="N67" s="39">
        <v>0</v>
      </c>
      <c r="O67" s="41">
        <v>52</v>
      </c>
      <c r="P67" s="40">
        <v>11800.319497869395</v>
      </c>
    </row>
    <row r="68" spans="1:16" s="14" customFormat="1" ht="15" customHeight="1" hidden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/>
      <c r="J68" s="89"/>
      <c r="K68" s="84">
        <f t="shared" si="1"/>
        <v>0</v>
      </c>
      <c r="L68" s="98"/>
      <c r="M68" s="87">
        <v>8760.644016773831</v>
      </c>
      <c r="N68" s="39">
        <v>312438.70973054843</v>
      </c>
      <c r="O68" s="41">
        <v>738.735811916765</v>
      </c>
      <c r="P68" s="40">
        <v>57346.27882155072</v>
      </c>
    </row>
    <row r="69" spans="1:16" s="31" customFormat="1" ht="15" customHeight="1" hidden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/>
      <c r="J69" s="89"/>
      <c r="K69" s="84">
        <f t="shared" si="1"/>
        <v>0</v>
      </c>
      <c r="L69" s="98"/>
      <c r="M69" s="87">
        <v>63911.64478974881</v>
      </c>
      <c r="N69" s="39">
        <v>255339.2546005402</v>
      </c>
      <c r="O69" s="41">
        <v>805.1902980613155</v>
      </c>
      <c r="P69" s="40">
        <v>37976.92825040176</v>
      </c>
    </row>
    <row r="70" spans="1:16" s="31" customFormat="1" ht="15" customHeight="1" hidden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/>
      <c r="J70" s="89"/>
      <c r="K70" s="84">
        <f t="shared" si="1"/>
        <v>0</v>
      </c>
      <c r="L70" s="98"/>
      <c r="M70" s="87">
        <v>125702.15368267123</v>
      </c>
      <c r="N70" s="39">
        <v>0</v>
      </c>
      <c r="O70" s="41">
        <v>2514.244331924763</v>
      </c>
      <c r="P70" s="40">
        <v>131086.0430498681</v>
      </c>
    </row>
    <row r="71" spans="1:16" s="31" customFormat="1" ht="15" customHeight="1" hidden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/>
      <c r="J71" s="89"/>
      <c r="K71" s="84">
        <f t="shared" si="1"/>
        <v>0</v>
      </c>
      <c r="L71" s="98"/>
      <c r="M71" s="87">
        <v>125319.48552755684</v>
      </c>
      <c r="N71" s="39">
        <v>0</v>
      </c>
      <c r="O71" s="41">
        <v>1357.0343851912935</v>
      </c>
      <c r="P71" s="40">
        <v>30717.071892770207</v>
      </c>
    </row>
    <row r="72" spans="1:16" s="31" customFormat="1" ht="15" customHeight="1" hidden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/>
      <c r="J72" s="89"/>
      <c r="K72" s="84">
        <f t="shared" si="1"/>
        <v>0</v>
      </c>
      <c r="L72" s="98"/>
      <c r="M72" s="87">
        <v>-28383.145119425306</v>
      </c>
      <c r="N72" s="39">
        <v>87840.28809949353</v>
      </c>
      <c r="O72" s="41">
        <v>262</v>
      </c>
      <c r="P72" s="40">
        <v>20942.220826014913</v>
      </c>
    </row>
    <row r="73" spans="1:16" s="31" customFormat="1" ht="15" customHeight="1" hidden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/>
      <c r="J73" s="89"/>
      <c r="K73" s="84">
        <f t="shared" si="1"/>
        <v>0</v>
      </c>
      <c r="L73" s="98"/>
      <c r="M73" s="87">
        <v>20828.252050836443</v>
      </c>
      <c r="N73" s="39">
        <v>82221.3868394579</v>
      </c>
      <c r="O73" s="41">
        <v>243.57972791509337</v>
      </c>
      <c r="P73" s="40">
        <v>29023.06109537097</v>
      </c>
    </row>
    <row r="74" spans="1:16" s="31" customFormat="1" ht="15" customHeight="1" hidden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/>
      <c r="J74" s="89"/>
      <c r="K74" s="84">
        <f t="shared" si="1"/>
        <v>0</v>
      </c>
      <c r="L74" s="98"/>
      <c r="M74" s="87">
        <v>774.327199876448</v>
      </c>
      <c r="N74" s="39">
        <v>0</v>
      </c>
      <c r="O74" s="41">
        <v>635.0936862552521</v>
      </c>
      <c r="P74" s="40">
        <v>33503.89439858992</v>
      </c>
    </row>
    <row r="75" spans="1:16" s="31" customFormat="1" ht="15" customHeight="1" hidden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/>
      <c r="J75" s="89"/>
      <c r="K75" s="84">
        <f t="shared" si="1"/>
        <v>0</v>
      </c>
      <c r="L75" s="98"/>
      <c r="M75" s="87">
        <v>-110449.22240470017</v>
      </c>
      <c r="N75" s="39">
        <v>0</v>
      </c>
      <c r="O75" s="41">
        <v>536</v>
      </c>
      <c r="P75" s="40">
        <v>17375.72229620663</v>
      </c>
    </row>
    <row r="76" spans="1:16" s="31" customFormat="1" ht="15" customHeight="1" hidden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/>
      <c r="J76" s="89"/>
      <c r="K76" s="84">
        <f t="shared" si="1"/>
        <v>0</v>
      </c>
      <c r="L76" s="98"/>
      <c r="M76" s="87">
        <v>-19859.46894120067</v>
      </c>
      <c r="N76" s="39">
        <v>160880.6531540706</v>
      </c>
      <c r="O76" s="41">
        <v>720</v>
      </c>
      <c r="P76" s="40">
        <v>52455.13336607831</v>
      </c>
    </row>
    <row r="77" spans="1:16" s="31" customFormat="1" ht="15" customHeight="1" hidden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/>
      <c r="J77" s="89"/>
      <c r="K77" s="84">
        <f t="shared" si="1"/>
        <v>0</v>
      </c>
      <c r="L77" s="98"/>
      <c r="M77" s="87">
        <v>-514412.9437576852</v>
      </c>
      <c r="N77" s="39">
        <v>0</v>
      </c>
      <c r="O77" s="41">
        <v>0</v>
      </c>
      <c r="P77" s="40">
        <v>266498.9637024975</v>
      </c>
    </row>
    <row r="78" spans="1:16" s="31" customFormat="1" ht="21" customHeight="1">
      <c r="A78" s="42" t="s">
        <v>65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>H78+M78</f>
        <v>34538050.27604752</v>
      </c>
      <c r="J78" s="89">
        <f>I78/E78</f>
        <v>3565.6965864887693</v>
      </c>
      <c r="K78" s="84">
        <f t="shared" si="1"/>
        <v>105.22213095391642</v>
      </c>
      <c r="L78" s="98">
        <v>5</v>
      </c>
      <c r="M78" s="86">
        <f>SUM(M57:M77)</f>
        <v>-376639.15252391435</v>
      </c>
      <c r="N78" s="48">
        <f>SUM(N57:N77)</f>
        <v>1370580.4341603871</v>
      </c>
      <c r="O78" s="50">
        <f>SUM(O57:O77)</f>
        <v>15881.625977429218</v>
      </c>
      <c r="P78" s="49">
        <f>SUM(P57:P77)</f>
        <v>982823.1503245628</v>
      </c>
    </row>
    <row r="79" spans="1:16" s="31" customFormat="1" ht="15" customHeight="1" hidden="1">
      <c r="A79" s="32" t="s">
        <v>87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/>
      <c r="J79" s="89"/>
      <c r="K79" s="84">
        <f t="shared" si="1"/>
        <v>0</v>
      </c>
      <c r="L79" s="98"/>
      <c r="M79" s="87">
        <v>-76638.91066499992</v>
      </c>
      <c r="N79" s="39">
        <v>985621.2791859461</v>
      </c>
      <c r="O79" s="41">
        <v>6145.307389701804</v>
      </c>
      <c r="P79" s="40">
        <v>347002.4651545088</v>
      </c>
    </row>
    <row r="80" spans="1:16" s="31" customFormat="1" ht="15" customHeight="1" hidden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/>
      <c r="J80" s="89"/>
      <c r="K80" s="84">
        <f t="shared" si="1"/>
        <v>0</v>
      </c>
      <c r="L80" s="98"/>
      <c r="M80" s="87">
        <v>376647.4114605534</v>
      </c>
      <c r="N80" s="39">
        <v>0</v>
      </c>
      <c r="O80" s="41">
        <v>42254.94269123242</v>
      </c>
      <c r="P80" s="40">
        <v>-30231.114892060883</v>
      </c>
    </row>
    <row r="81" spans="1:16" s="31" customFormat="1" ht="15" customHeight="1" hidden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/>
      <c r="J81" s="89"/>
      <c r="K81" s="84">
        <f t="shared" si="1"/>
        <v>0</v>
      </c>
      <c r="L81" s="98"/>
      <c r="M81" s="87">
        <v>-1616491.491165486</v>
      </c>
      <c r="N81" s="39">
        <v>0</v>
      </c>
      <c r="O81" s="41">
        <v>1656944.8443244735</v>
      </c>
      <c r="P81" s="40">
        <v>2156766.9457055065</v>
      </c>
    </row>
    <row r="82" spans="1:16" s="31" customFormat="1" ht="15" customHeight="1" hidden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/>
      <c r="J82" s="89"/>
      <c r="K82" s="84">
        <f t="shared" si="1"/>
        <v>0</v>
      </c>
      <c r="L82" s="98"/>
      <c r="M82" s="87">
        <v>890412.6007058008</v>
      </c>
      <c r="N82" s="39">
        <v>88136.98195869551</v>
      </c>
      <c r="O82" s="41">
        <v>5282.836731773728</v>
      </c>
      <c r="P82" s="40">
        <v>208442.900323711</v>
      </c>
    </row>
    <row r="83" spans="1:16" s="31" customFormat="1" ht="15" customHeight="1" hidden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/>
      <c r="J83" s="89"/>
      <c r="K83" s="84">
        <f t="shared" si="1"/>
        <v>0</v>
      </c>
      <c r="L83" s="98"/>
      <c r="M83" s="87">
        <v>72868.74308840964</v>
      </c>
      <c r="N83" s="39">
        <v>0</v>
      </c>
      <c r="O83" s="41">
        <v>55663.53915903642</v>
      </c>
      <c r="P83" s="40">
        <v>679568.4756320984</v>
      </c>
    </row>
    <row r="84" spans="1:16" s="31" customFormat="1" ht="15" customHeight="1" hidden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/>
      <c r="J84" s="89"/>
      <c r="K84" s="84">
        <f t="shared" si="1"/>
        <v>0</v>
      </c>
      <c r="L84" s="98"/>
      <c r="M84" s="87">
        <v>535776.8578848217</v>
      </c>
      <c r="N84" s="39">
        <v>0</v>
      </c>
      <c r="O84" s="41">
        <v>0</v>
      </c>
      <c r="P84" s="40">
        <v>202003.23267864916</v>
      </c>
    </row>
    <row r="85" spans="1:16" s="31" customFormat="1" ht="15" customHeight="1" hidden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/>
      <c r="J85" s="89"/>
      <c r="K85" s="84">
        <f t="shared" si="1"/>
        <v>0</v>
      </c>
      <c r="L85" s="98"/>
      <c r="M85" s="87">
        <v>162957.385521874</v>
      </c>
      <c r="N85" s="39">
        <v>229737.0363042546</v>
      </c>
      <c r="O85" s="41">
        <v>4147.448929854256</v>
      </c>
      <c r="P85" s="40">
        <v>108818.30901546298</v>
      </c>
    </row>
    <row r="86" spans="1:16" s="14" customFormat="1" ht="15" customHeight="1" hidden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/>
      <c r="J86" s="89"/>
      <c r="K86" s="84">
        <f t="shared" si="1"/>
        <v>0</v>
      </c>
      <c r="L86" s="98"/>
      <c r="M86" s="87">
        <v>262286.86385825824</v>
      </c>
      <c r="N86" s="39">
        <v>0</v>
      </c>
      <c r="O86" s="41">
        <v>2971.8001967866794</v>
      </c>
      <c r="P86" s="40">
        <v>78916.40844770145</v>
      </c>
    </row>
    <row r="87" spans="1:16" s="31" customFormat="1" ht="15" customHeight="1" hidden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/>
      <c r="J87" s="89"/>
      <c r="K87" s="84">
        <f aca="true" t="shared" si="2" ref="K87:K118">J87*100/$H$175</f>
        <v>0</v>
      </c>
      <c r="L87" s="98"/>
      <c r="M87" s="87">
        <v>639268.1532022585</v>
      </c>
      <c r="N87" s="39">
        <v>149988.61196507604</v>
      </c>
      <c r="O87" s="41">
        <v>48261.585539187596</v>
      </c>
      <c r="P87" s="40">
        <v>189802.12815285622</v>
      </c>
    </row>
    <row r="88" spans="1:16" s="31" customFormat="1" ht="15" customHeight="1" hidden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/>
      <c r="J88" s="89"/>
      <c r="K88" s="84">
        <f t="shared" si="2"/>
        <v>0</v>
      </c>
      <c r="L88" s="98"/>
      <c r="M88" s="87">
        <v>143925.56230729556</v>
      </c>
      <c r="N88" s="39">
        <v>0</v>
      </c>
      <c r="O88" s="41">
        <v>4847.211031059665</v>
      </c>
      <c r="P88" s="40">
        <v>216241.8652442397</v>
      </c>
    </row>
    <row r="89" spans="1:16" s="31" customFormat="1" ht="15" customHeight="1" hidden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/>
      <c r="J89" s="89"/>
      <c r="K89" s="84">
        <f t="shared" si="2"/>
        <v>0</v>
      </c>
      <c r="L89" s="98"/>
      <c r="M89" s="87">
        <v>152355.34605660924</v>
      </c>
      <c r="N89" s="39">
        <v>145830.72928918572</v>
      </c>
      <c r="O89" s="41">
        <v>1414.319044109466</v>
      </c>
      <c r="P89" s="40">
        <v>44086.61278783271</v>
      </c>
    </row>
    <row r="90" spans="1:16" s="31" customFormat="1" ht="21" customHeight="1">
      <c r="A90" s="42" t="s">
        <v>88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>H90+M90</f>
        <v>183725209.86511257</v>
      </c>
      <c r="J90" s="89">
        <f>I90/E90</f>
        <v>3354.7924744839333</v>
      </c>
      <c r="K90" s="84">
        <f t="shared" si="2"/>
        <v>98.998443785417</v>
      </c>
      <c r="L90" s="98">
        <v>6</v>
      </c>
      <c r="M90" s="86">
        <f>SUM(M79:M89)</f>
        <v>1543368.5222553953</v>
      </c>
      <c r="N90" s="48">
        <f>SUM(N79:N89)</f>
        <v>1599314.638703158</v>
      </c>
      <c r="O90" s="50">
        <f>SUM(O79:O89)</f>
        <v>1827933.8350372156</v>
      </c>
      <c r="P90" s="49">
        <f>SUM(P79:P89)</f>
        <v>4201418.228250505</v>
      </c>
    </row>
    <row r="91" spans="1:16" s="31" customFormat="1" ht="21" customHeight="1" hidden="1">
      <c r="A91" s="32" t="s">
        <v>100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/>
      <c r="J91" s="89"/>
      <c r="K91" s="84">
        <f t="shared" si="2"/>
        <v>0</v>
      </c>
      <c r="L91" s="98"/>
      <c r="M91" s="87">
        <v>-14164.832910716388</v>
      </c>
      <c r="N91" s="39">
        <v>0</v>
      </c>
      <c r="O91" s="41">
        <v>1282</v>
      </c>
      <c r="P91" s="40">
        <v>62862.41919050678</v>
      </c>
    </row>
    <row r="92" spans="1:16" s="31" customFormat="1" ht="15" customHeight="1" hidden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/>
      <c r="J92" s="89"/>
      <c r="K92" s="84">
        <f t="shared" si="2"/>
        <v>0</v>
      </c>
      <c r="L92" s="98"/>
      <c r="M92" s="87">
        <v>-803049.3842968021</v>
      </c>
      <c r="N92" s="39">
        <v>0</v>
      </c>
      <c r="O92" s="41">
        <v>5255.337074842477</v>
      </c>
      <c r="P92" s="40">
        <v>49857.99232696901</v>
      </c>
    </row>
    <row r="93" spans="1:16" s="31" customFormat="1" ht="15" customHeight="1" hidden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/>
      <c r="J93" s="89"/>
      <c r="K93" s="84">
        <f t="shared" si="2"/>
        <v>0</v>
      </c>
      <c r="L93" s="98"/>
      <c r="M93" s="87">
        <v>-71796.44288754182</v>
      </c>
      <c r="N93" s="39">
        <v>0</v>
      </c>
      <c r="O93" s="41">
        <v>366</v>
      </c>
      <c r="P93" s="40">
        <v>25692.773701757018</v>
      </c>
    </row>
    <row r="94" spans="1:16" s="31" customFormat="1" ht="15" customHeight="1" hidden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/>
      <c r="J94" s="89"/>
      <c r="K94" s="84">
        <f t="shared" si="2"/>
        <v>0</v>
      </c>
      <c r="L94" s="98"/>
      <c r="M94" s="87">
        <v>-621792.6984592784</v>
      </c>
      <c r="N94" s="39">
        <v>0</v>
      </c>
      <c r="O94" s="41">
        <v>7279.503993826028</v>
      </c>
      <c r="P94" s="40">
        <v>167927.0506766515</v>
      </c>
    </row>
    <row r="95" spans="1:16" s="31" customFormat="1" ht="15" customHeight="1" hidden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/>
      <c r="J95" s="89"/>
      <c r="K95" s="84">
        <f t="shared" si="2"/>
        <v>0</v>
      </c>
      <c r="L95" s="98"/>
      <c r="M95" s="87">
        <v>-263255.88715813897</v>
      </c>
      <c r="N95" s="39">
        <v>0</v>
      </c>
      <c r="O95" s="41">
        <v>1462</v>
      </c>
      <c r="P95" s="40">
        <v>102778.81429603107</v>
      </c>
    </row>
    <row r="96" spans="1:16" s="14" customFormat="1" ht="15" customHeight="1" hidden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/>
      <c r="J96" s="89"/>
      <c r="K96" s="84">
        <f t="shared" si="2"/>
        <v>0</v>
      </c>
      <c r="L96" s="98"/>
      <c r="M96" s="87">
        <v>-5073264.314113962</v>
      </c>
      <c r="N96" s="39">
        <v>0</v>
      </c>
      <c r="O96" s="41">
        <v>0</v>
      </c>
      <c r="P96" s="40">
        <v>507549.57749495696</v>
      </c>
    </row>
    <row r="97" spans="1:16" s="31" customFormat="1" ht="15" customHeight="1" hidden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/>
      <c r="J97" s="89"/>
      <c r="K97" s="84">
        <f t="shared" si="2"/>
        <v>0</v>
      </c>
      <c r="L97" s="98"/>
      <c r="M97" s="87">
        <v>-445894.90542378783</v>
      </c>
      <c r="N97" s="39">
        <v>0</v>
      </c>
      <c r="O97" s="41">
        <v>0</v>
      </c>
      <c r="P97" s="40">
        <v>167135.90655413695</v>
      </c>
    </row>
    <row r="98" spans="1:16" s="14" customFormat="1" ht="15" customHeight="1" hidden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/>
      <c r="J98" s="89"/>
      <c r="K98" s="84">
        <f t="shared" si="2"/>
        <v>0</v>
      </c>
      <c r="L98" s="98"/>
      <c r="M98" s="87">
        <v>-93620.24240336295</v>
      </c>
      <c r="N98" s="39">
        <v>163181.79347531928</v>
      </c>
      <c r="O98" s="41">
        <v>1344</v>
      </c>
      <c r="P98" s="40">
        <v>47045.078380720166</v>
      </c>
    </row>
    <row r="99" spans="1:16" s="31" customFormat="1" ht="15" customHeight="1" hidden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/>
      <c r="J99" s="89"/>
      <c r="K99" s="84">
        <f t="shared" si="2"/>
        <v>0</v>
      </c>
      <c r="L99" s="98"/>
      <c r="M99" s="87">
        <v>-385879.46008720266</v>
      </c>
      <c r="N99" s="39">
        <v>0</v>
      </c>
      <c r="O99" s="41">
        <v>1494</v>
      </c>
      <c r="P99" s="40">
        <v>55220.37267651962</v>
      </c>
    </row>
    <row r="100" spans="1:16" s="31" customFormat="1" ht="15" customHeight="1" hidden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/>
      <c r="J100" s="89"/>
      <c r="K100" s="84">
        <f t="shared" si="2"/>
        <v>0</v>
      </c>
      <c r="L100" s="98"/>
      <c r="M100" s="87">
        <v>-569500.1499758438</v>
      </c>
      <c r="N100" s="39">
        <v>0</v>
      </c>
      <c r="O100" s="41">
        <v>3748.457257376945</v>
      </c>
      <c r="P100" s="40">
        <v>96186.52882684724</v>
      </c>
    </row>
    <row r="101" spans="1:16" s="31" customFormat="1" ht="15" customHeight="1" hidden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/>
      <c r="J101" s="89"/>
      <c r="K101" s="84">
        <f t="shared" si="2"/>
        <v>0</v>
      </c>
      <c r="L101" s="98"/>
      <c r="M101" s="87">
        <v>-150045.28649476985</v>
      </c>
      <c r="N101" s="39">
        <v>0</v>
      </c>
      <c r="O101" s="41">
        <v>4670.577742691674</v>
      </c>
      <c r="P101" s="40">
        <v>49848.91885436683</v>
      </c>
    </row>
    <row r="102" spans="1:16" s="31" customFormat="1" ht="21" customHeight="1">
      <c r="A102" s="42" t="s">
        <v>101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>H102+M102</f>
        <v>101369475.85293145</v>
      </c>
      <c r="J102" s="89">
        <f>I102/E102</f>
        <v>5423.8440551393005</v>
      </c>
      <c r="K102" s="84">
        <f t="shared" si="2"/>
        <v>160.0552418301747</v>
      </c>
      <c r="L102" s="98">
        <v>1</v>
      </c>
      <c r="M102" s="86">
        <f>SUM(M91:M101)</f>
        <v>-8492263.604211407</v>
      </c>
      <c r="N102" s="48">
        <f>SUM(N91:N101)</f>
        <v>163181.79347531928</v>
      </c>
      <c r="O102" s="50">
        <f>SUM(O91:O101)</f>
        <v>26901.876068737125</v>
      </c>
      <c r="P102" s="49">
        <f>SUM(P91:P101)</f>
        <v>1332105.4329794631</v>
      </c>
    </row>
    <row r="103" spans="1:16" s="31" customFormat="1" ht="21" customHeight="1" hidden="1">
      <c r="A103" s="32" t="s">
        <v>113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/>
      <c r="J103" s="89"/>
      <c r="K103" s="84">
        <f t="shared" si="2"/>
        <v>0</v>
      </c>
      <c r="L103" s="98"/>
      <c r="M103" s="87">
        <v>-4074.7037888841946</v>
      </c>
      <c r="N103" s="39">
        <v>0</v>
      </c>
      <c r="O103" s="41">
        <v>4340.713504042503</v>
      </c>
      <c r="P103" s="40">
        <v>-21586.99593480605</v>
      </c>
    </row>
    <row r="104" spans="1:16" s="31" customFormat="1" ht="15" customHeight="1" hidden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/>
      <c r="J104" s="89"/>
      <c r="K104" s="84">
        <f t="shared" si="2"/>
        <v>0</v>
      </c>
      <c r="L104" s="98"/>
      <c r="M104" s="87">
        <v>108787.00101806509</v>
      </c>
      <c r="N104" s="39">
        <v>48394.25031973177</v>
      </c>
      <c r="O104" s="41">
        <v>0</v>
      </c>
      <c r="P104" s="40">
        <v>266426.3482319837</v>
      </c>
    </row>
    <row r="105" spans="1:16" s="31" customFormat="1" ht="21" customHeight="1">
      <c r="A105" s="42" t="s">
        <v>114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>H105+M105</f>
        <v>15400002.982943466</v>
      </c>
      <c r="J105" s="89">
        <f>I105/E105</f>
        <v>3156.3851164057114</v>
      </c>
      <c r="K105" s="84">
        <f t="shared" si="2"/>
        <v>93.14353030426598</v>
      </c>
      <c r="L105" s="98">
        <v>7</v>
      </c>
      <c r="M105" s="86">
        <f>SUM(M103:M104)</f>
        <v>104712.2972291809</v>
      </c>
      <c r="N105" s="48">
        <f>SUM(N103:N104)</f>
        <v>48394.25031973177</v>
      </c>
      <c r="O105" s="50">
        <f>SUM(O103:O104)</f>
        <v>4340.713504042503</v>
      </c>
      <c r="P105" s="49">
        <f>SUM(P103:P104)</f>
        <v>244839.35229717765</v>
      </c>
    </row>
    <row r="106" spans="1:16" s="31" customFormat="1" ht="21" customHeight="1" hidden="1">
      <c r="A106" s="32" t="s">
        <v>116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/>
      <c r="J106" s="89"/>
      <c r="K106" s="84">
        <f t="shared" si="2"/>
        <v>0</v>
      </c>
      <c r="L106" s="98"/>
      <c r="M106" s="87">
        <v>0</v>
      </c>
      <c r="N106" s="39">
        <v>105931.74275317893</v>
      </c>
      <c r="O106" s="41">
        <v>1326.7974431950013</v>
      </c>
      <c r="P106" s="40">
        <v>14948.276568289719</v>
      </c>
    </row>
    <row r="107" spans="1:16" s="31" customFormat="1" ht="15" customHeight="1" hidden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/>
      <c r="J107" s="89"/>
      <c r="K107" s="84">
        <f t="shared" si="2"/>
        <v>0</v>
      </c>
      <c r="L107" s="98"/>
      <c r="M107" s="87">
        <v>452349.63368050597</v>
      </c>
      <c r="N107" s="39">
        <v>432308.549309066</v>
      </c>
      <c r="O107" s="41">
        <v>4258.498360222558</v>
      </c>
      <c r="P107" s="40">
        <v>-19339.671926526396</v>
      </c>
    </row>
    <row r="108" spans="1:16" s="31" customFormat="1" ht="15" customHeight="1" hidden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/>
      <c r="J108" s="89"/>
      <c r="K108" s="84">
        <f t="shared" si="2"/>
        <v>0</v>
      </c>
      <c r="L108" s="98"/>
      <c r="M108" s="87">
        <v>226626.12282713488</v>
      </c>
      <c r="N108" s="39">
        <v>292494.9455146639</v>
      </c>
      <c r="O108" s="51">
        <v>2262.2825019559905</v>
      </c>
      <c r="P108" s="40">
        <v>24548.41876517406</v>
      </c>
    </row>
    <row r="109" spans="1:16" s="14" customFormat="1" ht="15" customHeight="1" hidden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/>
      <c r="J109" s="89"/>
      <c r="K109" s="84">
        <f t="shared" si="2"/>
        <v>0</v>
      </c>
      <c r="L109" s="98"/>
      <c r="M109" s="87">
        <v>-143106.1470466755</v>
      </c>
      <c r="N109" s="39">
        <v>121898.61973537598</v>
      </c>
      <c r="O109" s="41">
        <v>6679.750832645716</v>
      </c>
      <c r="P109" s="40">
        <v>123864.24484165589</v>
      </c>
    </row>
    <row r="110" spans="1:16" s="31" customFormat="1" ht="15" customHeight="1" hidden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/>
      <c r="J110" s="89"/>
      <c r="K110" s="84">
        <f t="shared" si="2"/>
        <v>0</v>
      </c>
      <c r="L110" s="98"/>
      <c r="M110" s="87">
        <v>537201.4878701156</v>
      </c>
      <c r="N110" s="39">
        <v>0</v>
      </c>
      <c r="O110" s="41">
        <v>5869.883396212697</v>
      </c>
      <c r="P110" s="40">
        <v>65736.78914833027</v>
      </c>
    </row>
    <row r="111" spans="1:16" s="31" customFormat="1" ht="15" customHeight="1" hidden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/>
      <c r="J111" s="89"/>
      <c r="K111" s="84">
        <f t="shared" si="2"/>
        <v>0</v>
      </c>
      <c r="L111" s="98"/>
      <c r="M111" s="87">
        <v>-623657.9366331486</v>
      </c>
      <c r="N111" s="39">
        <v>0</v>
      </c>
      <c r="O111" s="41">
        <v>0</v>
      </c>
      <c r="P111" s="40">
        <v>285972.7941003491</v>
      </c>
    </row>
    <row r="112" spans="1:16" s="31" customFormat="1" ht="15" customHeight="1" hidden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/>
      <c r="J112" s="89"/>
      <c r="K112" s="84">
        <f t="shared" si="2"/>
        <v>0</v>
      </c>
      <c r="L112" s="98"/>
      <c r="M112" s="87">
        <v>336685.8012994906</v>
      </c>
      <c r="N112" s="39">
        <v>0</v>
      </c>
      <c r="O112" s="41">
        <v>4115.849386724225</v>
      </c>
      <c r="P112" s="40">
        <v>89326.29006721405</v>
      </c>
    </row>
    <row r="113" spans="1:16" s="31" customFormat="1" ht="15" customHeight="1" hidden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/>
      <c r="J113" s="89"/>
      <c r="K113" s="84">
        <f t="shared" si="2"/>
        <v>0</v>
      </c>
      <c r="L113" s="98"/>
      <c r="M113" s="87">
        <v>718172.1939550607</v>
      </c>
      <c r="N113" s="39">
        <v>320138.98395735375</v>
      </c>
      <c r="O113" s="41">
        <v>4490.680980627396</v>
      </c>
      <c r="P113" s="40">
        <v>121489.82017733612</v>
      </c>
    </row>
    <row r="114" spans="1:16" s="31" customFormat="1" ht="15" customHeight="1" hidden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/>
      <c r="J114" s="89"/>
      <c r="K114" s="84">
        <f t="shared" si="2"/>
        <v>0</v>
      </c>
      <c r="L114" s="98"/>
      <c r="M114" s="87">
        <v>449954.5332463306</v>
      </c>
      <c r="N114" s="39">
        <v>498962.6889935045</v>
      </c>
      <c r="O114" s="41">
        <v>4737.158873537199</v>
      </c>
      <c r="P114" s="40">
        <v>102049.21756911975</v>
      </c>
    </row>
    <row r="115" spans="1:16" s="31" customFormat="1" ht="15" customHeight="1" hidden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/>
      <c r="J115" s="89"/>
      <c r="K115" s="84">
        <f t="shared" si="2"/>
        <v>0</v>
      </c>
      <c r="L115" s="98"/>
      <c r="M115" s="87">
        <v>113347.8161325484</v>
      </c>
      <c r="N115" s="39">
        <v>0</v>
      </c>
      <c r="O115" s="41">
        <v>3976.0689508969062</v>
      </c>
      <c r="P115" s="40">
        <v>61734.32946858367</v>
      </c>
    </row>
    <row r="116" spans="1:16" s="31" customFormat="1" ht="15" customHeight="1" hidden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/>
      <c r="J116" s="89"/>
      <c r="K116" s="84">
        <f t="shared" si="2"/>
        <v>0</v>
      </c>
      <c r="L116" s="98"/>
      <c r="M116" s="87">
        <v>1154600.4663806395</v>
      </c>
      <c r="N116" s="39">
        <v>815989.8137496037</v>
      </c>
      <c r="O116" s="41">
        <v>1112.2090016909042</v>
      </c>
      <c r="P116" s="40">
        <v>92821.49263763586</v>
      </c>
    </row>
    <row r="117" spans="1:16" s="31" customFormat="1" ht="15" customHeight="1" hidden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/>
      <c r="J117" s="89"/>
      <c r="K117" s="84">
        <f t="shared" si="2"/>
        <v>0</v>
      </c>
      <c r="L117" s="98"/>
      <c r="M117" s="87">
        <v>848404.843788828</v>
      </c>
      <c r="N117" s="39">
        <v>925206.4633669123</v>
      </c>
      <c r="O117" s="41">
        <v>8068.747708290579</v>
      </c>
      <c r="P117" s="40">
        <v>278559.8201395284</v>
      </c>
    </row>
    <row r="118" spans="1:16" s="31" customFormat="1" ht="21" customHeight="1">
      <c r="A118" s="42" t="s">
        <v>117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>H118+M118</f>
        <v>47058956.775443904</v>
      </c>
      <c r="J118" s="89">
        <f>I118/E118</f>
        <v>3086.9668058725765</v>
      </c>
      <c r="K118" s="84">
        <f t="shared" si="2"/>
        <v>91.09502662922114</v>
      </c>
      <c r="L118" s="98">
        <v>10</v>
      </c>
      <c r="M118" s="86">
        <f>SUM(M106:M117)</f>
        <v>4070578.8155008303</v>
      </c>
      <c r="N118" s="48">
        <f>SUM(N106:N117)</f>
        <v>3512931.807379659</v>
      </c>
      <c r="O118" s="50">
        <f>SUM(O106:O117)</f>
        <v>46897.92743599918</v>
      </c>
      <c r="P118" s="49">
        <f>SUM(P106:P117)</f>
        <v>1241711.8215566906</v>
      </c>
    </row>
    <row r="119" spans="1:16" s="31" customFormat="1" ht="21" customHeight="1" hidden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/>
      <c r="J119" s="89"/>
      <c r="K119" s="84">
        <f aca="true" t="shared" si="3" ref="K119:K150">J119*100/$H$175</f>
        <v>0</v>
      </c>
      <c r="L119" s="98"/>
      <c r="M119" s="87">
        <v>58392.64349441464</v>
      </c>
      <c r="N119" s="39">
        <v>153408.49374947412</v>
      </c>
      <c r="O119" s="41">
        <v>1095.151873332622</v>
      </c>
      <c r="P119" s="40">
        <v>47774.803800920025</v>
      </c>
    </row>
    <row r="120" spans="1:16" s="31" customFormat="1" ht="15" customHeight="1" hidden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/>
      <c r="J120" s="89"/>
      <c r="K120" s="84">
        <f t="shared" si="3"/>
        <v>0</v>
      </c>
      <c r="L120" s="98"/>
      <c r="M120" s="87">
        <v>99640.68338813102</v>
      </c>
      <c r="N120" s="39">
        <v>187375.5508626274</v>
      </c>
      <c r="O120" s="41">
        <v>4786.779917670359</v>
      </c>
      <c r="P120" s="40">
        <v>144409.03261630947</v>
      </c>
    </row>
    <row r="121" spans="1:16" s="31" customFormat="1" ht="15" customHeight="1" hidden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/>
      <c r="J121" s="89"/>
      <c r="K121" s="84">
        <f t="shared" si="3"/>
        <v>0</v>
      </c>
      <c r="L121" s="98"/>
      <c r="M121" s="87">
        <v>259246.6728303619</v>
      </c>
      <c r="N121" s="39">
        <v>0</v>
      </c>
      <c r="O121" s="41">
        <v>0</v>
      </c>
      <c r="P121" s="40">
        <v>127470.1284448335</v>
      </c>
    </row>
    <row r="122" spans="1:16" s="31" customFormat="1" ht="15" customHeight="1" hidden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/>
      <c r="J122" s="89"/>
      <c r="K122" s="84">
        <f t="shared" si="3"/>
        <v>0</v>
      </c>
      <c r="L122" s="98"/>
      <c r="M122" s="87">
        <v>-54413.8557775495</v>
      </c>
      <c r="N122" s="39">
        <v>0</v>
      </c>
      <c r="O122" s="41">
        <v>1136</v>
      </c>
      <c r="P122" s="40">
        <v>93188.08782960405</v>
      </c>
    </row>
    <row r="123" spans="1:16" s="31" customFormat="1" ht="15" customHeight="1" hidden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/>
      <c r="J123" s="89"/>
      <c r="K123" s="84">
        <f t="shared" si="3"/>
        <v>0</v>
      </c>
      <c r="L123" s="98"/>
      <c r="M123" s="87">
        <v>-238175.6136074792</v>
      </c>
      <c r="N123" s="39">
        <v>0</v>
      </c>
      <c r="O123" s="41">
        <v>0</v>
      </c>
      <c r="P123" s="40">
        <v>251434.15537732153</v>
      </c>
    </row>
    <row r="124" spans="1:16" s="31" customFormat="1" ht="15" customHeight="1" hidden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/>
      <c r="J124" s="89"/>
      <c r="K124" s="84">
        <f t="shared" si="3"/>
        <v>0</v>
      </c>
      <c r="L124" s="98"/>
      <c r="M124" s="87">
        <v>263816.09140837943</v>
      </c>
      <c r="N124" s="39">
        <v>138841.8404308361</v>
      </c>
      <c r="O124" s="41">
        <v>1670.6421410955056</v>
      </c>
      <c r="P124" s="40">
        <v>12447.63823913458</v>
      </c>
    </row>
    <row r="125" spans="1:16" s="31" customFormat="1" ht="15" customHeight="1" hidden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/>
      <c r="J125" s="89"/>
      <c r="K125" s="84">
        <f t="shared" si="3"/>
        <v>0</v>
      </c>
      <c r="L125" s="98"/>
      <c r="M125" s="87">
        <v>1169216.5968633106</v>
      </c>
      <c r="N125" s="39">
        <v>1608826.3426312753</v>
      </c>
      <c r="O125" s="41">
        <v>16172.452132904531</v>
      </c>
      <c r="P125" s="40">
        <v>517579.9943047197</v>
      </c>
    </row>
    <row r="126" spans="1:16" s="31" customFormat="1" ht="15" customHeight="1" hidden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/>
      <c r="J126" s="89"/>
      <c r="K126" s="84">
        <f t="shared" si="3"/>
        <v>0</v>
      </c>
      <c r="L126" s="98"/>
      <c r="M126" s="87">
        <v>-171015.95450990755</v>
      </c>
      <c r="N126" s="39">
        <v>0</v>
      </c>
      <c r="O126" s="41">
        <v>4726.804601552328</v>
      </c>
      <c r="P126" s="40">
        <v>155797.1803181171</v>
      </c>
    </row>
    <row r="127" spans="1:16" s="31" customFormat="1" ht="15" customHeight="1" hidden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/>
      <c r="J127" s="89"/>
      <c r="K127" s="84">
        <f t="shared" si="3"/>
        <v>0</v>
      </c>
      <c r="L127" s="98"/>
      <c r="M127" s="87">
        <v>1289673.2860285684</v>
      </c>
      <c r="N127" s="39">
        <v>2236046.628243064</v>
      </c>
      <c r="O127" s="41">
        <v>15649.984401184478</v>
      </c>
      <c r="P127" s="40">
        <v>328463.7208498478</v>
      </c>
    </row>
    <row r="128" spans="1:16" s="31" customFormat="1" ht="15" customHeight="1" hidden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/>
      <c r="J128" s="89"/>
      <c r="K128" s="84">
        <f t="shared" si="3"/>
        <v>0</v>
      </c>
      <c r="L128" s="98"/>
      <c r="M128" s="87">
        <v>-104219.06056824699</v>
      </c>
      <c r="N128" s="39">
        <v>221545.5098396038</v>
      </c>
      <c r="O128" s="41">
        <v>910</v>
      </c>
      <c r="P128" s="40">
        <v>-12584.261854654826</v>
      </c>
    </row>
    <row r="129" spans="1:16" s="31" customFormat="1" ht="15" customHeight="1" hidden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/>
      <c r="J129" s="89"/>
      <c r="K129" s="84">
        <f t="shared" si="3"/>
        <v>0</v>
      </c>
      <c r="L129" s="98"/>
      <c r="M129" s="87">
        <v>251317.9985219195</v>
      </c>
      <c r="N129" s="39">
        <v>448395.485390543</v>
      </c>
      <c r="O129" s="41">
        <v>2415.3434599140855</v>
      </c>
      <c r="P129" s="40">
        <v>121355.81949023041</v>
      </c>
    </row>
    <row r="130" spans="1:16" s="31" customFormat="1" ht="15" customHeight="1" hidden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/>
      <c r="J130" s="89"/>
      <c r="K130" s="84">
        <f t="shared" si="3"/>
        <v>0</v>
      </c>
      <c r="L130" s="98"/>
      <c r="M130" s="87">
        <v>-29335.6062981485</v>
      </c>
      <c r="N130" s="39">
        <v>0</v>
      </c>
      <c r="O130" s="41">
        <v>82</v>
      </c>
      <c r="P130" s="40">
        <v>12925.25902149557</v>
      </c>
    </row>
    <row r="131" spans="1:16" s="31" customFormat="1" ht="15" customHeight="1" hidden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/>
      <c r="J131" s="89"/>
      <c r="K131" s="84">
        <f t="shared" si="3"/>
        <v>0</v>
      </c>
      <c r="L131" s="98"/>
      <c r="M131" s="87">
        <v>127529.29214234315</v>
      </c>
      <c r="N131" s="39">
        <v>1157123.218981063</v>
      </c>
      <c r="O131" s="41">
        <v>4896.735743369238</v>
      </c>
      <c r="P131" s="40">
        <v>-14854.253395759057</v>
      </c>
    </row>
    <row r="132" spans="1:16" s="31" customFormat="1" ht="15" customHeight="1" hidden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/>
      <c r="J132" s="89"/>
      <c r="K132" s="84">
        <f t="shared" si="3"/>
        <v>0</v>
      </c>
      <c r="L132" s="98"/>
      <c r="M132" s="87">
        <v>190243.07396632136</v>
      </c>
      <c r="N132" s="39">
        <v>0</v>
      </c>
      <c r="O132" s="41">
        <v>3206.762981729918</v>
      </c>
      <c r="P132" s="40">
        <v>66802.2538242495</v>
      </c>
    </row>
    <row r="133" spans="1:16" s="31" customFormat="1" ht="15" customHeight="1" hidden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/>
      <c r="J133" s="89"/>
      <c r="K133" s="84">
        <f t="shared" si="3"/>
        <v>0</v>
      </c>
      <c r="L133" s="98"/>
      <c r="M133" s="87">
        <v>167572.5350747824</v>
      </c>
      <c r="N133" s="39">
        <v>0</v>
      </c>
      <c r="O133" s="41">
        <v>2319.2127423884135</v>
      </c>
      <c r="P133" s="40">
        <v>61378.57719038103</v>
      </c>
    </row>
    <row r="134" spans="1:16" s="31" customFormat="1" ht="15" customHeight="1" hidden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/>
      <c r="J134" s="89"/>
      <c r="K134" s="84">
        <f t="shared" si="3"/>
        <v>0</v>
      </c>
      <c r="L134" s="98"/>
      <c r="M134" s="87">
        <v>32835.04245127607</v>
      </c>
      <c r="N134" s="39">
        <v>538813.6967757612</v>
      </c>
      <c r="O134" s="41">
        <v>5135.386442606415</v>
      </c>
      <c r="P134" s="40">
        <v>87079.53581632933</v>
      </c>
    </row>
    <row r="135" spans="1:16" s="31" customFormat="1" ht="15" customHeight="1" hidden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/>
      <c r="J135" s="89"/>
      <c r="K135" s="84">
        <f t="shared" si="3"/>
        <v>0</v>
      </c>
      <c r="L135" s="98"/>
      <c r="M135" s="87">
        <v>223994.0176571611</v>
      </c>
      <c r="N135" s="39">
        <v>0</v>
      </c>
      <c r="O135" s="41">
        <v>4408.185734675288</v>
      </c>
      <c r="P135" s="40">
        <v>165226.08259156434</v>
      </c>
    </row>
    <row r="136" spans="1:16" s="31" customFormat="1" ht="15" customHeight="1" hidden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/>
      <c r="J136" s="89"/>
      <c r="K136" s="84">
        <f t="shared" si="3"/>
        <v>0</v>
      </c>
      <c r="L136" s="98"/>
      <c r="M136" s="87">
        <v>585503.5830783739</v>
      </c>
      <c r="N136" s="39">
        <v>0</v>
      </c>
      <c r="O136" s="41">
        <v>5073.520803211507</v>
      </c>
      <c r="P136" s="40">
        <v>116377.92424503379</v>
      </c>
    </row>
    <row r="137" spans="1:16" s="31" customFormat="1" ht="15" customHeight="1" hidden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/>
      <c r="J137" s="89"/>
      <c r="K137" s="84">
        <f t="shared" si="3"/>
        <v>0</v>
      </c>
      <c r="L137" s="98"/>
      <c r="M137" s="87">
        <v>-75734.12355989704</v>
      </c>
      <c r="N137" s="39">
        <v>0</v>
      </c>
      <c r="O137" s="41">
        <v>7181.578686265325</v>
      </c>
      <c r="P137" s="40">
        <v>165131.7409118324</v>
      </c>
    </row>
    <row r="138" spans="1:16" s="31" customFormat="1" ht="15" customHeight="1" hidden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/>
      <c r="J138" s="89"/>
      <c r="K138" s="84">
        <f t="shared" si="3"/>
        <v>0</v>
      </c>
      <c r="L138" s="98"/>
      <c r="M138" s="87">
        <v>-155627.6930571197</v>
      </c>
      <c r="N138" s="39">
        <v>0</v>
      </c>
      <c r="O138" s="41">
        <v>3894.6470904146463</v>
      </c>
      <c r="P138" s="40">
        <v>168372.2332424324</v>
      </c>
    </row>
    <row r="139" spans="1:16" s="31" customFormat="1" ht="15" customHeight="1" hidden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/>
      <c r="J139" s="89"/>
      <c r="K139" s="84">
        <f t="shared" si="3"/>
        <v>0</v>
      </c>
      <c r="L139" s="98"/>
      <c r="M139" s="87">
        <v>28209.918907254323</v>
      </c>
      <c r="N139" s="39">
        <v>209554.33289641456</v>
      </c>
      <c r="O139" s="41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>H140+M140</f>
        <v>85300733.17605332</v>
      </c>
      <c r="J140" s="89">
        <f>I140/E140</f>
        <v>3054.308692926572</v>
      </c>
      <c r="K140" s="84">
        <f t="shared" si="3"/>
        <v>90.13130014443456</v>
      </c>
      <c r="L140" s="98">
        <v>9</v>
      </c>
      <c r="M140" s="86">
        <f>SUM(M119:M139)</f>
        <v>3918669.528434249</v>
      </c>
      <c r="N140" s="48">
        <f>SUM(N119:N139)</f>
        <v>6899931.099800662</v>
      </c>
      <c r="O140" s="50">
        <f>SUM(O119:O139)</f>
        <v>86215.79248395501</v>
      </c>
      <c r="P140" s="49">
        <f>SUM(P119:P139)</f>
        <v>2687046.391726775</v>
      </c>
    </row>
    <row r="141" spans="1:16" s="31" customFormat="1" ht="21" customHeight="1" hidden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/>
      <c r="J141" s="89"/>
      <c r="K141" s="84">
        <f t="shared" si="3"/>
        <v>0</v>
      </c>
      <c r="L141" s="98"/>
      <c r="M141" s="87">
        <v>923006.4397911071</v>
      </c>
      <c r="N141" s="39">
        <v>994597.440553528</v>
      </c>
      <c r="O141" s="41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>H142+M142</f>
        <v>4411211.211219679</v>
      </c>
      <c r="J142" s="89">
        <f>I142/E142</f>
        <v>2456.9517718723846</v>
      </c>
      <c r="K142" s="84">
        <f t="shared" si="3"/>
        <v>72.50356131450594</v>
      </c>
      <c r="L142" s="98">
        <v>14</v>
      </c>
      <c r="M142" s="86">
        <f>SUM(M141)</f>
        <v>923006.4397911071</v>
      </c>
      <c r="N142" s="48">
        <f>SUM(N141)</f>
        <v>994597.440553528</v>
      </c>
      <c r="O142" s="50">
        <f>SUM(O141)</f>
        <v>6244.929790789991</v>
      </c>
      <c r="P142" s="49">
        <f>SUM(P141)</f>
        <v>64897.46818365989</v>
      </c>
    </row>
    <row r="143" spans="1:16" s="31" customFormat="1" ht="21" customHeight="1" hidden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/>
      <c r="J143" s="89"/>
      <c r="K143" s="84">
        <f t="shared" si="3"/>
        <v>0</v>
      </c>
      <c r="L143" s="98"/>
      <c r="M143" s="87">
        <v>117046.65946150704</v>
      </c>
      <c r="N143" s="39">
        <v>0</v>
      </c>
      <c r="O143" s="41">
        <v>1136.6347470703759</v>
      </c>
      <c r="P143" s="40">
        <v>24809.461143210327</v>
      </c>
    </row>
    <row r="144" spans="1:16" s="31" customFormat="1" ht="15" customHeight="1" hidden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/>
      <c r="J144" s="89"/>
      <c r="K144" s="84">
        <f t="shared" si="3"/>
        <v>0</v>
      </c>
      <c r="L144" s="98"/>
      <c r="M144" s="87">
        <v>-321371.37646342453</v>
      </c>
      <c r="N144" s="39">
        <v>0</v>
      </c>
      <c r="O144" s="41">
        <v>1762</v>
      </c>
      <c r="P144" s="40">
        <v>93148.36758734383</v>
      </c>
    </row>
    <row r="145" spans="1:16" s="31" customFormat="1" ht="15" customHeight="1" hidden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/>
      <c r="J145" s="89"/>
      <c r="K145" s="84">
        <f t="shared" si="3"/>
        <v>0</v>
      </c>
      <c r="L145" s="98"/>
      <c r="M145" s="87">
        <v>-65050.62675967841</v>
      </c>
      <c r="N145" s="39">
        <v>82545.83586589523</v>
      </c>
      <c r="O145" s="41">
        <v>340</v>
      </c>
      <c r="P145" s="40">
        <v>11132.608512435014</v>
      </c>
    </row>
    <row r="146" spans="1:16" s="31" customFormat="1" ht="15" customHeight="1" hidden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/>
      <c r="J146" s="89"/>
      <c r="K146" s="84">
        <f t="shared" si="3"/>
        <v>0</v>
      </c>
      <c r="L146" s="98"/>
      <c r="M146" s="87">
        <v>-220.72090782002965</v>
      </c>
      <c r="N146" s="39">
        <v>61202.73651819081</v>
      </c>
      <c r="O146" s="41">
        <v>172.23590959066723</v>
      </c>
      <c r="P146" s="40">
        <v>-11913.385950803222</v>
      </c>
    </row>
    <row r="147" spans="1:16" s="31" customFormat="1" ht="15" customHeight="1" hidden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/>
      <c r="J147" s="89"/>
      <c r="K147" s="84">
        <f t="shared" si="3"/>
        <v>0</v>
      </c>
      <c r="L147" s="98"/>
      <c r="M147" s="87">
        <v>1242008.2399441064</v>
      </c>
      <c r="N147" s="39">
        <v>1236203.1189153069</v>
      </c>
      <c r="O147" s="41">
        <v>76449.59115075291</v>
      </c>
      <c r="P147" s="40">
        <v>188082.32092002314</v>
      </c>
    </row>
    <row r="148" spans="1:16" s="31" customFormat="1" ht="15" customHeight="1" hidden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/>
      <c r="J148" s="89"/>
      <c r="K148" s="84">
        <f t="shared" si="3"/>
        <v>0</v>
      </c>
      <c r="L148" s="98"/>
      <c r="M148" s="87">
        <v>19314.31691215005</v>
      </c>
      <c r="N148" s="39">
        <v>87526.89455258858</v>
      </c>
      <c r="O148" s="41">
        <v>1133.3911275582443</v>
      </c>
      <c r="P148" s="40">
        <v>35525.08440455397</v>
      </c>
    </row>
    <row r="149" spans="1:16" s="31" customFormat="1" ht="15" customHeight="1" hidden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/>
      <c r="J149" s="89"/>
      <c r="K149" s="84">
        <f t="shared" si="3"/>
        <v>0</v>
      </c>
      <c r="L149" s="98"/>
      <c r="M149" s="87">
        <v>221120.01061681984</v>
      </c>
      <c r="N149" s="39">
        <v>127309.2162903481</v>
      </c>
      <c r="O149" s="41">
        <v>2099.4595976132596</v>
      </c>
      <c r="P149" s="40">
        <v>23955.761693618395</v>
      </c>
    </row>
    <row r="150" spans="1:16" s="31" customFormat="1" ht="15" customHeight="1" hidden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/>
      <c r="J150" s="89"/>
      <c r="K150" s="84">
        <f t="shared" si="3"/>
        <v>0</v>
      </c>
      <c r="L150" s="98"/>
      <c r="M150" s="87">
        <v>146286.61988424856</v>
      </c>
      <c r="N150" s="39">
        <v>0</v>
      </c>
      <c r="O150" s="41">
        <v>1842.945555929487</v>
      </c>
      <c r="P150" s="40">
        <v>35202.208267033086</v>
      </c>
    </row>
    <row r="151" spans="1:16" s="31" customFormat="1" ht="15" customHeight="1" hidden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/>
      <c r="J151" s="89"/>
      <c r="K151" s="84">
        <f aca="true" t="shared" si="4" ref="K151:K172">J151*100/$H$175</f>
        <v>0</v>
      </c>
      <c r="L151" s="98"/>
      <c r="M151" s="87">
        <v>0</v>
      </c>
      <c r="N151" s="39">
        <v>81978.72783874226</v>
      </c>
      <c r="O151" s="41">
        <v>421.1542240005716</v>
      </c>
      <c r="P151" s="40">
        <v>16307.946016190303</v>
      </c>
    </row>
    <row r="152" spans="1:16" s="31" customFormat="1" ht="15" customHeight="1" hidden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/>
      <c r="J152" s="89"/>
      <c r="K152" s="84">
        <f t="shared" si="4"/>
        <v>0</v>
      </c>
      <c r="L152" s="98"/>
      <c r="M152" s="87">
        <v>-441386.61909300106</v>
      </c>
      <c r="N152" s="39">
        <v>0</v>
      </c>
      <c r="O152" s="41">
        <v>168</v>
      </c>
      <c r="P152" s="40">
        <v>19332.24989501069</v>
      </c>
    </row>
    <row r="153" spans="1:16" s="31" customFormat="1" ht="15" customHeight="1" hidden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/>
      <c r="J153" s="89"/>
      <c r="K153" s="84">
        <f t="shared" si="4"/>
        <v>0</v>
      </c>
      <c r="L153" s="98"/>
      <c r="M153" s="87">
        <v>64487.31591533085</v>
      </c>
      <c r="N153" s="39">
        <v>58772.89267675502</v>
      </c>
      <c r="O153" s="41">
        <v>506.71785752670763</v>
      </c>
      <c r="P153" s="40">
        <v>7769.315073967366</v>
      </c>
    </row>
    <row r="154" spans="1:16" s="31" customFormat="1" ht="15" customHeight="1" hidden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/>
      <c r="J154" s="89"/>
      <c r="K154" s="84">
        <f t="shared" si="4"/>
        <v>0</v>
      </c>
      <c r="L154" s="98"/>
      <c r="M154" s="87">
        <v>252740.46242804374</v>
      </c>
      <c r="N154" s="39">
        <v>45541.503226714136</v>
      </c>
      <c r="O154" s="41">
        <v>2703.362940053944</v>
      </c>
      <c r="P154" s="40">
        <v>54071.215538908305</v>
      </c>
    </row>
    <row r="155" spans="1:16" s="31" customFormat="1" ht="15" customHeight="1" hidden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/>
      <c r="J155" s="89"/>
      <c r="K155" s="84">
        <f t="shared" si="4"/>
        <v>0</v>
      </c>
      <c r="L155" s="98"/>
      <c r="M155" s="87">
        <v>64953.8894508662</v>
      </c>
      <c r="N155" s="39">
        <v>72553.23554572689</v>
      </c>
      <c r="O155" s="41">
        <v>361.27214646047867</v>
      </c>
      <c r="P155" s="40">
        <v>18919.153028393444</v>
      </c>
    </row>
    <row r="156" spans="1:16" s="31" customFormat="1" ht="15" customHeight="1" hidden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/>
      <c r="J156" s="89"/>
      <c r="K156" s="84">
        <f t="shared" si="4"/>
        <v>0</v>
      </c>
      <c r="L156" s="98"/>
      <c r="M156" s="87">
        <v>40688.25944284418</v>
      </c>
      <c r="N156" s="39">
        <v>60153.736176850085</v>
      </c>
      <c r="O156" s="41">
        <v>390.5362150993517</v>
      </c>
      <c r="P156" s="40">
        <v>24287.38013086064</v>
      </c>
    </row>
    <row r="157" spans="1:16" s="31" customFormat="1" ht="15" customHeight="1" hidden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/>
      <c r="J157" s="89"/>
      <c r="K157" s="84">
        <f t="shared" si="4"/>
        <v>0</v>
      </c>
      <c r="L157" s="98"/>
      <c r="M157" s="87">
        <v>81016.356039101</v>
      </c>
      <c r="N157" s="39">
        <v>153553.04027481616</v>
      </c>
      <c r="O157" s="41">
        <v>1050.9131345136539</v>
      </c>
      <c r="P157" s="40">
        <v>29790.13813038486</v>
      </c>
    </row>
    <row r="158" spans="1:16" s="31" customFormat="1" ht="15" customHeight="1" hidden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/>
      <c r="J158" s="89"/>
      <c r="K158" s="84">
        <f t="shared" si="4"/>
        <v>0</v>
      </c>
      <c r="L158" s="98"/>
      <c r="M158" s="87">
        <v>71783.08441172133</v>
      </c>
      <c r="N158" s="39">
        <v>0</v>
      </c>
      <c r="O158" s="41">
        <v>2088.47989013616</v>
      </c>
      <c r="P158" s="40">
        <v>18564.153212812045</v>
      </c>
    </row>
    <row r="159" spans="1:16" s="31" customFormat="1" ht="15" customHeight="1" hidden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/>
      <c r="J159" s="89"/>
      <c r="K159" s="84">
        <f t="shared" si="4"/>
        <v>0</v>
      </c>
      <c r="L159" s="98"/>
      <c r="M159" s="87">
        <v>44603.85345463193</v>
      </c>
      <c r="N159" s="39">
        <v>0</v>
      </c>
      <c r="O159" s="41">
        <v>1024.6087905748536</v>
      </c>
      <c r="P159" s="40">
        <v>31930.55468310201</v>
      </c>
    </row>
    <row r="160" spans="1:16" s="31" customFormat="1" ht="15" customHeight="1" hidden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/>
      <c r="J160" s="89"/>
      <c r="K160" s="84">
        <f t="shared" si="4"/>
        <v>0</v>
      </c>
      <c r="L160" s="98"/>
      <c r="M160" s="87">
        <v>90682.06454482336</v>
      </c>
      <c r="N160" s="39">
        <v>0</v>
      </c>
      <c r="O160" s="41">
        <v>1461.5980377543463</v>
      </c>
      <c r="P160" s="40">
        <v>853.3508105705494</v>
      </c>
    </row>
    <row r="161" spans="1:16" s="31" customFormat="1" ht="15" customHeight="1" hidden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/>
      <c r="J161" s="89"/>
      <c r="K161" s="84">
        <f t="shared" si="4"/>
        <v>0</v>
      </c>
      <c r="L161" s="98"/>
      <c r="M161" s="87">
        <v>-48287.52364146276</v>
      </c>
      <c r="N161" s="39">
        <v>0</v>
      </c>
      <c r="O161" s="41">
        <v>90</v>
      </c>
      <c r="P161" s="40">
        <v>7337.703023649884</v>
      </c>
    </row>
    <row r="162" spans="1:16" s="31" customFormat="1" ht="15" customHeight="1" hidden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/>
      <c r="J162" s="89"/>
      <c r="K162" s="84">
        <f t="shared" si="4"/>
        <v>0</v>
      </c>
      <c r="L162" s="98"/>
      <c r="M162" s="87">
        <v>18852.38419343243</v>
      </c>
      <c r="N162" s="39">
        <v>22204.76099890824</v>
      </c>
      <c r="O162" s="41">
        <v>1175.696909042843</v>
      </c>
      <c r="P162" s="40">
        <v>35951.05917889099</v>
      </c>
    </row>
    <row r="163" spans="1:16" s="31" customFormat="1" ht="15" customHeight="1" hidden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/>
      <c r="J163" s="89"/>
      <c r="K163" s="84">
        <f t="shared" si="4"/>
        <v>0</v>
      </c>
      <c r="L163" s="98"/>
      <c r="M163" s="87">
        <v>5657.558867784418</v>
      </c>
      <c r="N163" s="39">
        <v>31756.67304398032</v>
      </c>
      <c r="O163" s="41">
        <v>2351.4618423634465</v>
      </c>
      <c r="P163" s="40">
        <v>54653.25491350769</v>
      </c>
    </row>
    <row r="164" spans="1:16" s="31" customFormat="1" ht="15" customHeight="1" hidden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/>
      <c r="J164" s="89"/>
      <c r="K164" s="84">
        <f t="shared" si="4"/>
        <v>0</v>
      </c>
      <c r="L164" s="98"/>
      <c r="M164" s="87">
        <v>54962.359696095606</v>
      </c>
      <c r="N164" s="39">
        <v>0</v>
      </c>
      <c r="O164" s="41">
        <v>2747.6575609513084</v>
      </c>
      <c r="P164" s="40">
        <v>131043.65418256653</v>
      </c>
    </row>
    <row r="165" spans="1:16" s="31" customFormat="1" ht="15" customHeight="1" hidden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/>
      <c r="J165" s="89"/>
      <c r="K165" s="84">
        <f t="shared" si="4"/>
        <v>0</v>
      </c>
      <c r="L165" s="98"/>
      <c r="M165" s="87">
        <v>90526.7995852848</v>
      </c>
      <c r="N165" s="39">
        <v>148514.95865327131</v>
      </c>
      <c r="O165" s="41">
        <v>1601.6842702915849</v>
      </c>
      <c r="P165" s="40">
        <v>68656.05079470639</v>
      </c>
    </row>
    <row r="166" spans="1:16" s="31" customFormat="1" ht="15" customHeight="1" hidden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/>
      <c r="J166" s="89"/>
      <c r="K166" s="84">
        <f t="shared" si="4"/>
        <v>0</v>
      </c>
      <c r="L166" s="98"/>
      <c r="M166" s="87">
        <v>-94159.91505231969</v>
      </c>
      <c r="N166" s="39">
        <v>0</v>
      </c>
      <c r="O166" s="41">
        <v>254</v>
      </c>
      <c r="P166" s="40">
        <v>25375.418340920216</v>
      </c>
    </row>
    <row r="167" spans="1:16" s="31" customFormat="1" ht="15" customHeight="1" hidden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/>
      <c r="J167" s="89"/>
      <c r="K167" s="84">
        <f t="shared" si="4"/>
        <v>0</v>
      </c>
      <c r="L167" s="98"/>
      <c r="M167" s="87">
        <v>515348.20609640196</v>
      </c>
      <c r="N167" s="39">
        <v>0</v>
      </c>
      <c r="O167" s="41">
        <v>178819.92076442364</v>
      </c>
      <c r="P167" s="40">
        <v>282196.84805421956</v>
      </c>
    </row>
    <row r="168" spans="1:16" s="31" customFormat="1" ht="15" customHeight="1" hidden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/>
      <c r="J168" s="89"/>
      <c r="K168" s="84">
        <f t="shared" si="4"/>
        <v>0</v>
      </c>
      <c r="L168" s="98"/>
      <c r="M168" s="87">
        <v>445973.3420293098</v>
      </c>
      <c r="N168" s="39">
        <v>664812.2395252064</v>
      </c>
      <c r="O168" s="41">
        <v>4789.859121732134</v>
      </c>
      <c r="P168" s="40">
        <v>101170.25568974388</v>
      </c>
    </row>
    <row r="169" spans="1:16" s="31" customFormat="1" ht="15" customHeight="1" hidden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/>
      <c r="J169" s="89"/>
      <c r="K169" s="84">
        <f t="shared" si="4"/>
        <v>0</v>
      </c>
      <c r="L169" s="98"/>
      <c r="M169" s="87">
        <v>184420.66292556305</v>
      </c>
      <c r="N169" s="39">
        <v>146191.8258608977</v>
      </c>
      <c r="O169" s="41">
        <v>1445.2676675307287</v>
      </c>
      <c r="P169" s="40">
        <v>456.6535563983198</v>
      </c>
    </row>
    <row r="170" spans="1:16" s="31" customFormat="1" ht="15" customHeight="1" hidden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/>
      <c r="J170" s="89"/>
      <c r="K170" s="84">
        <f t="shared" si="4"/>
        <v>0</v>
      </c>
      <c r="L170" s="98"/>
      <c r="M170" s="87">
        <v>34080.26184483217</v>
      </c>
      <c r="N170" s="39">
        <v>10.870308881330857</v>
      </c>
      <c r="O170" s="41">
        <v>483.3040050145091</v>
      </c>
      <c r="P170" s="40">
        <v>21613.827385347</v>
      </c>
    </row>
    <row r="171" spans="1:16" s="31" customFormat="1" ht="15" customHeight="1" hidden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/>
      <c r="J171" s="89"/>
      <c r="K171" s="84">
        <f t="shared" si="4"/>
        <v>0</v>
      </c>
      <c r="L171" s="98"/>
      <c r="M171" s="87">
        <v>-278974.22397636407</v>
      </c>
      <c r="N171" s="39">
        <v>0</v>
      </c>
      <c r="O171" s="41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>H172+M172</f>
        <v>39956789.077093616</v>
      </c>
      <c r="J172" s="89">
        <f>I172/E172</f>
        <v>3143.629553522597</v>
      </c>
      <c r="K172" s="84">
        <f t="shared" si="4"/>
        <v>92.76711927895224</v>
      </c>
      <c r="L172" s="98">
        <v>8</v>
      </c>
      <c r="M172" s="88">
        <f>SUM(M143:M171)</f>
        <v>2557101.7018508287</v>
      </c>
      <c r="N172" s="72">
        <f>SUM(N143:N171)</f>
        <v>3080832.266273079</v>
      </c>
      <c r="O172" s="74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P8:P10"/>
    <mergeCell ref="A9:A10"/>
    <mergeCell ref="B9:B10"/>
    <mergeCell ref="C9:C10"/>
    <mergeCell ref="D9:D10"/>
    <mergeCell ref="E9:E10"/>
    <mergeCell ref="O9:O10"/>
    <mergeCell ref="F9:F10"/>
    <mergeCell ref="G9:G10"/>
    <mergeCell ref="H9:H10"/>
    <mergeCell ref="M8:O8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Gautschi Angelika</dc:creator>
  <cp:keywords/>
  <dc:description/>
  <cp:lastModifiedBy>bueluz</cp:lastModifiedBy>
  <cp:lastPrinted>2014-04-15T07:41:36Z</cp:lastPrinted>
  <dcterms:created xsi:type="dcterms:W3CDTF">2014-04-14T13:59:41Z</dcterms:created>
  <dcterms:modified xsi:type="dcterms:W3CDTF">2014-09-04T13:20:56Z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/>
  </property>
  <property fmtid="{D5CDD505-2E9C-101B-9397-08002B2CF9AE}" pid="4" name="Langua">
    <vt:lpwstr>DE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Ord">
    <vt:lpwstr>32800.0000000000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