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iphi\Desktop\"/>
    </mc:Choice>
  </mc:AlternateContent>
  <workbookProtection workbookPassword="EC19" lockStructure="1"/>
  <bookViews>
    <workbookView xWindow="0" yWindow="0" windowWidth="28620" windowHeight="13860" activeTab="2"/>
  </bookViews>
  <sheets>
    <sheet name="Deutsch" sheetId="1" r:id="rId1"/>
    <sheet name="Francais" sheetId="2" r:id="rId2"/>
    <sheet name="Italiano" sheetId="3" r:id="rId3"/>
  </sheets>
  <definedNames>
    <definedName name="_xlnm.Print_Area" localSheetId="0">Deutsch!$A$1:$F$74</definedName>
    <definedName name="_xlnm.Print_Area" localSheetId="1">Francais!$A$1:$F$79</definedName>
    <definedName name="_xlnm.Print_Area" localSheetId="2">Italiano!$A$1:$F$73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3" l="1"/>
  <c r="F29" i="2" l="1"/>
  <c r="A29" i="1" l="1"/>
  <c r="E20" i="3" l="1"/>
  <c r="F24" i="3" l="1"/>
  <c r="F28" i="3" s="1"/>
  <c r="F24" i="1"/>
  <c r="F28" i="1" s="1"/>
  <c r="F24" i="2"/>
  <c r="F28" i="2" s="1"/>
  <c r="F21" i="2"/>
  <c r="F34" i="2" l="1"/>
  <c r="F34" i="3" l="1"/>
  <c r="F32" i="3"/>
  <c r="F31" i="3"/>
  <c r="D20" i="1"/>
  <c r="F33" i="3" l="1"/>
  <c r="F32" i="2"/>
  <c r="F31" i="2"/>
  <c r="F33" i="2" l="1"/>
  <c r="F32" i="1" l="1"/>
  <c r="F31" i="1"/>
  <c r="F33" i="1" l="1"/>
</calcChain>
</file>

<file path=xl/sharedStrings.xml><?xml version="1.0" encoding="utf-8"?>
<sst xmlns="http://schemas.openxmlformats.org/spreadsheetml/2006/main" count="159" uniqueCount="141">
  <si>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</si>
  <si>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</si>
  <si>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</si>
  <si>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</si>
  <si>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</si>
  <si>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</si>
  <si>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</si>
  <si>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</si>
  <si>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</si>
  <si>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</si>
  <si>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</si>
  <si>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</si>
  <si>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</si>
  <si>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</si>
  <si>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</si>
  <si>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</si>
  <si>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</si>
  <si>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</si>
  <si>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</si>
  <si>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</si>
  <si>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</si>
  <si>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</si>
  <si>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</si>
  <si>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</si>
  <si>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</si>
  <si>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</si>
  <si>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</si>
  <si>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</si>
  <si>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AHV-pflichtigte Lohnsumme</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</si>
  <si>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</si>
  <si>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</si>
  <si>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</si>
  <si>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</si>
  <si>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</si>
  <si>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</si>
  <si>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</si>
  <si>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</si>
  <si>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</si>
  <si>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</si>
  <si>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</si>
  <si>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</si>
  <si>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</si>
  <si>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</si>
  <si>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</si>
  <si>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</si>
  <si>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</si>
  <si>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</si>
  <si>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</si>
  <si>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</si>
  <si>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</si>
  <si>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</si>
  <si>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</si>
  <si>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</si>
  <si>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</si>
  <si>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</si>
  <si>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</si>
  <si>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</si>
  <si>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</si>
  <si>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</si>
  <si>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</si>
  <si>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Somme des salaires AVS soumis à cotisations</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</si>
  <si>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</si>
  <si>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</si>
  <si>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</si>
  <si>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</si>
  <si>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</si>
  <si>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</si>
  <si>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</si>
  <si>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</si>
  <si>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</si>
  <si>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</si>
  <si>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</si>
  <si>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</si>
  <si>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</si>
  <si>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</si>
  <si>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</si>
  <si>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</si>
  <si>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</si>
  <si>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</si>
  <si>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</si>
  <si>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</si>
  <si>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</si>
  <si>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</si>
  <si>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</si>
  <si>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</si>
  <si>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</si>
  <si>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</si>
  <si>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</si>
  <si>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</si>
  <si>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</si>
  <si>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</si>
  <si>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</si>
  <si>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</si>
  <si>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</si>
  <si>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</si>
  <si>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</si>
  <si>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</si>
  <si>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</si>
  <si>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</si>
  <si>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</si>
  <si>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</si>
  <si>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</si>
  <si>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</si>
  <si>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</si>
  <si>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</si>
  <si>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</si>
  <si>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</si>
  <si>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</si>
  <si>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t xml:space="preserve">Inkl. AHV-pflichtige Zulagen wie auch geschuldeter Anteil am 13. Monatslohn oder Gratifikation, Ferien- und Feiertagsentschädigungen bei Arbeitnehmenden im Stundenlohn, jedoch insgesamt </t>
    </r>
    <r>
      <rPr>
        <u/>
        <sz val="11"/>
        <rFont val="Arial"/>
        <family val="2"/>
      </rPr>
      <t>max. Fr. 12'350 pro Person</t>
    </r>
    <r>
      <rPr>
        <sz val="11"/>
        <rFont val="Arial"/>
        <family val="2"/>
      </rPr>
      <t>.
Nicht zu berücksichtigen sind Entschädigungen für Mehrstunden, Zulagen für arbeitsbedingte Inkonvenienzen wie Baustellen- und Schmutzzulagen und Spesenentschädigungen.</t>
    </r>
  </si>
  <si>
    <r>
      <t xml:space="preserve">Die maximal anzugebende AHV-pflichtige Lohnsumme für Personen mit massgebenden Entscheidbefugnissen und ihre Ehegatten beträgt </t>
    </r>
    <r>
      <rPr>
        <u/>
        <sz val="11"/>
        <rFont val="Arial"/>
        <family val="2"/>
      </rPr>
      <t>Fr. 4'150</t>
    </r>
    <r>
      <rPr>
        <sz val="11"/>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</si>
  <si>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Zur effizienten Bearbeitung der Abrechnung und schnellstmöglichen Auszahlung der Kurzarbeitsentschädigung bitten wir den Betrieb </t>
    </r>
    <r>
      <rPr>
        <u/>
        <sz val="11"/>
        <rFont val="Arial"/>
        <family val="2"/>
      </rPr>
      <t>das Total der Sollstunden sowie das Total der ahv-pflichtigen Lohnsumme auf den betrieblichen Unterlagen hervorzuheben</t>
    </r>
    <r>
      <rPr>
        <sz val="11"/>
        <rFont val="Arial"/>
        <family val="2"/>
      </rPr>
      <t>.</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</si>
  <si>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</si>
  <si>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</si>
  <si>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</si>
  <si>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</si>
  <si>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</si>
  <si>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t>
    </r>
    <r>
      <rPr>
        <u/>
        <sz val="11"/>
        <rFont val="Arial"/>
        <family val="2"/>
      </rPr>
      <t>le total des heures à effectuer ainsi que le total des salaires soumis aux cotisations AVS</t>
    </r>
    <r>
      <rPr>
        <sz val="11"/>
        <rFont val="Arial"/>
        <family val="2"/>
      </rPr>
      <t>.</t>
    </r>
  </si>
  <si>
    <t>Délai de remise</t>
  </si>
  <si>
    <t>Celui qui ne remplit pas le présent formulaire de manière conforme à la vérité s'expose à des sanctions pénales (art. 105 ss. LACI).</t>
  </si>
  <si>
    <r>
      <t xml:space="preserve">Pour les personnes dotées de pouvoirs de décision déterminants et leur conjoint, la somme des salaires AVS soumis à cotisation à indiquer s’élève au maximum à </t>
    </r>
    <r>
      <rPr>
        <u/>
        <sz val="11"/>
        <color theme="1"/>
        <rFont val="Arial"/>
        <family val="2"/>
      </rPr>
      <t>4'150 francs</t>
    </r>
    <r>
      <rPr>
        <sz val="11"/>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</si>
  <si>
    <r>
      <rPr>
        <sz val="11"/>
        <color theme="1"/>
        <rFont val="Arial"/>
        <family val="2"/>
      </rPr>
      <t>Incluse le indennità soggette all’obbligo di contribuzione AVS, nonché la percentuale dovuta sulla 13</t>
    </r>
    <r>
      <rPr>
        <vertAlign val="superscript"/>
        <sz val="11"/>
        <color theme="1"/>
        <rFont val="Arial"/>
        <family val="2"/>
      </rPr>
      <t>a</t>
    </r>
    <r>
      <rPr>
        <sz val="11"/>
        <color theme="1"/>
        <rFont val="Arial"/>
        <family val="2"/>
      </rPr>
      <t xml:space="preserve"> mensilità o gratifica, indennità ferie e giorni festivi per i lavoratori in regime di salario orario, tuttavia per un totale di </t>
    </r>
    <r>
      <rPr>
        <u/>
        <sz val="11"/>
        <color rgb="FF000000"/>
        <rFont val="Arial"/>
        <family val="2"/>
      </rPr>
      <t>max. Fr. 12'350 a persona</t>
    </r>
    <r>
      <rPr>
        <sz val="11"/>
        <color rgb="FF000000"/>
        <rFont val="Arial"/>
        <family val="2"/>
      </rPr>
      <t>.
Sono esclusi risarcimenti per ore supplementari, indennità per inconvenienti connessi al lavoro, quali indennità per il lavoro nei cantieri o i lavori sporchi, e risarcimenti spese.</t>
    </r>
  </si>
  <si>
    <r>
      <rPr>
        <sz val="11"/>
        <color theme="1"/>
        <rFont val="Arial"/>
        <family val="2"/>
      </rPr>
      <t xml:space="preserve">La massa salariale soggetta all’obbligo di contribuzione AVS massima da indicare per persone con poteri decisionali determinanti e rispettivi coniugi è di </t>
    </r>
    <r>
      <rPr>
        <u/>
        <sz val="11"/>
        <color theme="1"/>
        <rFont val="Arial"/>
        <family val="2"/>
      </rPr>
      <t>Fr. 4'150</t>
    </r>
    <r>
      <rPr>
        <sz val="11"/>
        <color theme="1"/>
        <rFont val="Arial"/>
        <family val="2"/>
      </rPr>
      <t xml:space="preserve">, pari a un’indennità per lavoro ridotto di Fr. 3'320 (80%). </t>
    </r>
    <r>
      <rPr>
        <sz val="11"/>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</si>
  <si>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t>Kein Anspruch besteht für Personen in gekündigtem Arbeitsverhältnis, die mit der Kurzarbeit nicht einverstanden sind, deren Arbeitsausfall nicht bestimmbar ist (bspw. Arbeitsverhältnisse auf Abruf) oder die das ordentliche AHV-Rentenalter erreicht haben.</t>
  </si>
  <si>
    <t>N’ont pas droit à l’indemnité les personnes dont les rapports de travail ont été résiliés, qui n’acceptent pas la réduction de l’horaire de travail, dont la perte de travail ne peut être déterminée (travail sur appel) ou qui ont atteint l’âge ordinaire de la retraite de l’AVS.</t>
  </si>
  <si>
    <t>Non hanno diritto le persone in periodo di disdetta del rapporto di lavoro, che non sono d’accordo con il lavoro ridotto, la cui perdita di lavoro non è determinabile (ad esempio rapporti di lavoro su chiamata) o che hanno raggiunto l’età pensionabile AVS ordinaria.</t>
  </si>
  <si>
    <t>Termine d'inoltro</t>
  </si>
  <si>
    <t>Informazioni che l'impresa deve comprovare</t>
  </si>
  <si>
    <r>
      <t xml:space="preserve">Per un trattamento efficiente del conteggio e un versamento celere dell’indennità per lavoro ridotto invitiamo l’impresa a evidenziare nella documentazione aziendale </t>
    </r>
    <r>
      <rPr>
        <u/>
        <sz val="11"/>
        <rFont val="Arial"/>
        <family val="2"/>
      </rPr>
      <t>il totale delle ore di lavoro previste e il totale della massa salariale soggetta all’obbligo di contribuzione AVS.</t>
    </r>
  </si>
  <si>
    <t>Chiunque compila il presente formulario mediante indicazioni inveritiere o incomplete di espone a conseguenze di diritto penale (art. 105 segg. LADI).</t>
  </si>
  <si>
    <t>Grabenstrasse 8</t>
  </si>
  <si>
    <t>12345678</t>
  </si>
  <si>
    <t>081 123 45 67</t>
  </si>
  <si>
    <t>CH …</t>
  </si>
  <si>
    <t>Esempio Sagl</t>
  </si>
  <si>
    <t>Via Esempio</t>
  </si>
  <si>
    <t>1234 Luogo Esempio</t>
  </si>
  <si>
    <t>Azienda intera</t>
  </si>
  <si>
    <t>Signora Esempio</t>
  </si>
  <si>
    <t>Cassa di disoccupazione dei Grigioni</t>
  </si>
  <si>
    <t>7000 Coira</t>
  </si>
  <si>
    <t xml:space="preserve">                                                             vedasi la versione italiana sulla terza tab in fondo a destra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</si>
</sst>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1"/>
      <color theme="1"/>
      <name val="Arial"/>
      <family val="2"/>
    </font>
    <font>
      <u/>
      <sz val="11"/>
      <color theme="1"/>
      <name val="Arial"/>
      <family val="2"/>
    </font>
    <font>
      <vertAlign val="superscrip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xf numFmtId="4" fontId="4" fillId="0" borderId="0" xfId="0" applyNumberFormat="1" applyFont="1"/>
    <xf numFmtId="0" fontId="0" fillId="0" borderId="0" xfId="0" applyFont="1"/>
    <xf numFmtId="0" fontId="17" fillId="0" borderId="0" xfId="0" applyFont="1" applyAlignment="1">
      <alignment vertical="center"/>
    </xf>
    <xf numFmtId="0" fontId="17" fillId="0" borderId="0" xfId="0" applyFont="1"/>
    <xf numFmtId="49" fontId="4" fillId="0" borderId="0" xfId="0" applyNumberFormat="1" applyFont="1" applyAlignment="1">
      <alignment horizontal="left" wrapText="1"/>
    </xf>
    <xf numFmtId="0" fontId="4" fillId="0" borderId="7" xfId="0" applyFont="1" applyBorder="1"/>
    <xf numFmtId="0" fontId="0" fillId="0" borderId="0" xfId="0" applyFont="1" applyAlignment="1">
      <alignment vertical="top"/>
    </xf>
    <xf numFmtId="0" fontId="4" fillId="0" borderId="0" xfId="0" applyFont="1" applyFill="1"/>
    <xf numFmtId="4" fontId="4" fillId="0" borderId="0" xfId="0" applyNumberFormat="1" applyFont="1" applyFill="1"/>
    <xf numFmtId="0" fontId="5" fillId="0" borderId="0" xfId="0" applyFont="1" applyFill="1"/>
    <xf numFmtId="0" fontId="5"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49" fontId="0" fillId="0" borderId="0" xfId="0" applyNumberFormat="1" applyFont="1" applyAlignment="1">
      <alignment horizontal="left"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0"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xf>
    <xf numFmtId="49" fontId="4" fillId="2" borderId="0" xfId="0" applyNumberFormat="1" applyFont="1" applyFill="1" applyAlignment="1" applyProtection="1">
      <alignment horizontal="left" wrapText="1"/>
      <protection locked="0"/>
    </xf>
    <xf numFmtId="0" fontId="4" fillId="0" borderId="7" xfId="0" applyFont="1" applyBorder="1" applyAlignment="1">
      <alignment horizontal="center"/>
    </xf>
    <xf numFmtId="0" fontId="5" fillId="0" borderId="0" xfId="0" applyFont="1" applyFill="1" applyAlignment="1">
      <alignment horizontal="left"/>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7" fillId="0" borderId="0" xfId="0" applyFont="1" applyFill="1" applyAlignment="1">
      <alignment horizontal="left" vertical="center" wrapText="1"/>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0" fillId="0" borderId="0" xfId="0" applyAlignment="1">
      <alignment horizontal="left"/>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4" fontId="4" fillId="0" borderId="7"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left" vertical="top" wrapText="1"/>
    </xf>
    <xf numFmtId="0" fontId="4" fillId="0" borderId="0" xfId="0" applyFont="1" applyFill="1" applyAlignment="1">
      <alignment horizontal="left"/>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4" fillId="0" borderId="0" xfId="0" applyFont="1" applyAlignment="1">
      <alignment horizontal="left" wrapText="1"/>
    </xf>
  </cellXfs>
  <cellStyles count="1">
    <cellStyle name="Standard" xfId="0" builtinId="0"/>
  </cellStyles>
  <dxfs count="32">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oneCellAnchor>
    <xdr:from>
      <xdr:col>2</xdr:col>
      <xdr:colOff>704850</xdr:colOff>
      <xdr:row>17</xdr:row>
      <xdr:rowOff>142874</xdr:rowOff>
    </xdr:from>
    <xdr:ext cx="1685925" cy="485775"/>
    <xdr:sp macro="" textlink="">
      <xdr:nvSpPr>
        <xdr:cNvPr id="3" name="Textfeld 2"/>
        <xdr:cNvSpPr txBox="1"/>
      </xdr:nvSpPr>
      <xdr:spPr>
        <a:xfrm>
          <a:off x="3352800" y="5019674"/>
          <a:ext cx="1685925" cy="485775"/>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de-CH" sz="1100">
              <a:solidFill>
                <a:sysClr val="windowText" lastClr="000000"/>
              </a:solidFill>
            </a:rPr>
            <a:t>totale delle ore</a:t>
          </a:r>
          <a:r>
            <a:rPr lang="de-CH" sz="1100" baseline="0">
              <a:solidFill>
                <a:sysClr val="windowText" lastClr="000000"/>
              </a:solidFill>
            </a:rPr>
            <a:t> da effettuare in tutto il mese</a:t>
          </a:r>
          <a:endParaRPr lang="de-CH" sz="1100">
            <a:solidFill>
              <a:sysClr val="windowText" lastClr="000000"/>
            </a:solidFill>
          </a:endParaRPr>
        </a:p>
      </xdr:txBody>
    </xdr:sp>
    <xdr:clientData/>
  </xdr:oneCellAnchor>
  <xdr:twoCellAnchor>
    <xdr:from>
      <xdr:col>3</xdr:col>
      <xdr:colOff>1209675</xdr:colOff>
      <xdr:row>18</xdr:row>
      <xdr:rowOff>190500</xdr:rowOff>
    </xdr:from>
    <xdr:to>
      <xdr:col>4</xdr:col>
      <xdr:colOff>209550</xdr:colOff>
      <xdr:row>21</xdr:row>
      <xdr:rowOff>104775</xdr:rowOff>
    </xdr:to>
    <xdr:cxnSp macro="">
      <xdr:nvCxnSpPr>
        <xdr:cNvPr id="7" name="Gerade Verbindung mit Pfeil 6"/>
        <xdr:cNvCxnSpPr/>
      </xdr:nvCxnSpPr>
      <xdr:spPr>
        <a:xfrm>
          <a:off x="5076825" y="5391150"/>
          <a:ext cx="647700" cy="7524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695325</xdr:colOff>
      <xdr:row>19</xdr:row>
      <xdr:rowOff>104776</xdr:rowOff>
    </xdr:from>
    <xdr:to>
      <xdr:col>3</xdr:col>
      <xdr:colOff>1181101</xdr:colOff>
      <xdr:row>21</xdr:row>
      <xdr:rowOff>57150</xdr:rowOff>
    </xdr:to>
    <xdr:sp macro="" textlink="">
      <xdr:nvSpPr>
        <xdr:cNvPr id="8" name="Textfeld 7"/>
        <xdr:cNvSpPr txBox="1"/>
      </xdr:nvSpPr>
      <xdr:spPr>
        <a:xfrm>
          <a:off x="3343275" y="5629276"/>
          <a:ext cx="1704976" cy="466724"/>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ore perse</a:t>
          </a:r>
          <a:r>
            <a:rPr lang="de-CH" sz="1100" baseline="0"/>
            <a:t> secondo</a:t>
          </a:r>
          <a:r>
            <a:rPr lang="de-CH" sz="1100"/>
            <a:t>                           la lista delle assenze</a:t>
          </a:r>
        </a:p>
      </xdr:txBody>
    </xdr:sp>
    <xdr:clientData/>
  </xdr:twoCellAnchor>
  <xdr:twoCellAnchor>
    <xdr:from>
      <xdr:col>3</xdr:col>
      <xdr:colOff>1247775</xdr:colOff>
      <xdr:row>20</xdr:row>
      <xdr:rowOff>57150</xdr:rowOff>
    </xdr:from>
    <xdr:to>
      <xdr:col>4</xdr:col>
      <xdr:colOff>219075</xdr:colOff>
      <xdr:row>22</xdr:row>
      <xdr:rowOff>95250</xdr:rowOff>
    </xdr:to>
    <xdr:cxnSp macro="">
      <xdr:nvCxnSpPr>
        <xdr:cNvPr id="10" name="Gerade Verbindung mit Pfeil 9"/>
        <xdr:cNvCxnSpPr/>
      </xdr:nvCxnSpPr>
      <xdr:spPr>
        <a:xfrm>
          <a:off x="5114925" y="5905500"/>
          <a:ext cx="619125" cy="55245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1123951</xdr:colOff>
      <xdr:row>25</xdr:row>
      <xdr:rowOff>9525</xdr:rowOff>
    </xdr:from>
    <xdr:to>
      <xdr:col>4</xdr:col>
      <xdr:colOff>142876</xdr:colOff>
      <xdr:row>26</xdr:row>
      <xdr:rowOff>0</xdr:rowOff>
    </xdr:to>
    <xdr:sp macro="" textlink="">
      <xdr:nvSpPr>
        <xdr:cNvPr id="13" name="Textfeld 12"/>
        <xdr:cNvSpPr txBox="1"/>
      </xdr:nvSpPr>
      <xdr:spPr>
        <a:xfrm>
          <a:off x="3771901" y="7229475"/>
          <a:ext cx="1885950" cy="3143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salari</a:t>
          </a:r>
          <a:r>
            <a:rPr lang="de-CH" sz="1100" baseline="0"/>
            <a:t> per l'intero mese </a:t>
          </a:r>
          <a:endParaRPr lang="de-CH" sz="1100"/>
        </a:p>
      </xdr:txBody>
    </xdr:sp>
    <xdr:clientData/>
  </xdr:twoCellAnchor>
  <xdr:twoCellAnchor>
    <xdr:from>
      <xdr:col>4</xdr:col>
      <xdr:colOff>142876</xdr:colOff>
      <xdr:row>25</xdr:row>
      <xdr:rowOff>166688</xdr:rowOff>
    </xdr:from>
    <xdr:to>
      <xdr:col>5</xdr:col>
      <xdr:colOff>123825</xdr:colOff>
      <xdr:row>25</xdr:row>
      <xdr:rowOff>314325</xdr:rowOff>
    </xdr:to>
    <xdr:cxnSp macro="">
      <xdr:nvCxnSpPr>
        <xdr:cNvPr id="15" name="Gerade Verbindung mit Pfeil 14"/>
        <xdr:cNvCxnSpPr>
          <a:stCxn id="13" idx="3"/>
        </xdr:cNvCxnSpPr>
      </xdr:nvCxnSpPr>
      <xdr:spPr>
        <a:xfrm>
          <a:off x="5657851" y="7386638"/>
          <a:ext cx="247649" cy="147637"/>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4"/>
  <sheetViews>
    <sheetView showGridLines="0" topLeftCell="A10" zoomScaleNormal="100" workbookViewId="0">
      <selection activeCell="A13" sqref="A13:F13"/>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76" t="s">
        <v>18</v>
      </c>
      <c r="B1" s="76"/>
      <c r="C1" s="76"/>
      <c r="D1" s="76"/>
      <c r="E1" s="76"/>
      <c r="F1" s="76"/>
      <c r="G1" s="4"/>
      <c r="H1" s="4"/>
      <c r="I1" s="4"/>
      <c r="J1" s="5"/>
    </row>
    <row r="2" spans="1:10" ht="12.75" customHeight="1" x14ac:dyDescent="0.2">
      <c r="A2" s="21"/>
      <c r="B2" s="21"/>
      <c r="C2" s="21"/>
      <c r="D2" s="21"/>
      <c r="E2" s="21"/>
      <c r="F2" s="21"/>
      <c r="G2" s="4"/>
      <c r="H2" s="4"/>
      <c r="I2" s="4"/>
      <c r="J2" s="5"/>
    </row>
    <row r="3" spans="1:10" s="6" customFormat="1" ht="18.75" customHeight="1" x14ac:dyDescent="0.2">
      <c r="A3" s="22" t="s">
        <v>6</v>
      </c>
      <c r="B3" s="23"/>
      <c r="C3" s="23"/>
      <c r="D3" s="61" t="s">
        <v>4</v>
      </c>
      <c r="E3" s="23"/>
      <c r="F3" s="24"/>
    </row>
    <row r="4" spans="1:10" s="6" customFormat="1" ht="18.75" customHeight="1" x14ac:dyDescent="0.2">
      <c r="A4" s="93"/>
      <c r="B4" s="94"/>
      <c r="C4" s="95"/>
      <c r="D4" s="79"/>
      <c r="E4" s="80"/>
      <c r="F4" s="81"/>
    </row>
    <row r="5" spans="1:10" s="6" customFormat="1" ht="18.75" customHeight="1" x14ac:dyDescent="0.2">
      <c r="A5" s="93"/>
      <c r="B5" s="94"/>
      <c r="C5" s="95"/>
      <c r="D5" s="82"/>
      <c r="E5" s="83"/>
      <c r="F5" s="84"/>
    </row>
    <row r="6" spans="1:10" s="6" customFormat="1" ht="18.75" customHeight="1" x14ac:dyDescent="0.2">
      <c r="A6" s="93"/>
      <c r="B6" s="94"/>
      <c r="C6" s="95"/>
      <c r="D6" s="82"/>
      <c r="E6" s="83"/>
      <c r="F6" s="84"/>
    </row>
    <row r="7" spans="1:10" s="6" customFormat="1" ht="18.75" customHeight="1" x14ac:dyDescent="0.2">
      <c r="A7" s="93"/>
      <c r="B7" s="94"/>
      <c r="C7" s="95"/>
      <c r="D7" s="85"/>
      <c r="E7" s="86"/>
      <c r="F7" s="87"/>
    </row>
    <row r="8" spans="1:10" s="6" customFormat="1" ht="18.75" customHeight="1" x14ac:dyDescent="0.2">
      <c r="A8" s="27" t="s">
        <v>5</v>
      </c>
      <c r="B8" s="96"/>
      <c r="C8" s="97"/>
      <c r="D8" s="62"/>
      <c r="E8" s="25"/>
      <c r="F8" s="26"/>
    </row>
    <row r="9" spans="1:10" s="6" customFormat="1" ht="18.75" customHeight="1" x14ac:dyDescent="0.2">
      <c r="A9" s="28" t="s">
        <v>8</v>
      </c>
      <c r="B9" s="91"/>
      <c r="C9" s="92"/>
      <c r="D9" s="63"/>
      <c r="E9" s="30"/>
      <c r="F9" s="31"/>
    </row>
    <row r="10" spans="1:10" s="6" customFormat="1" ht="18.75" customHeight="1" x14ac:dyDescent="0.2">
      <c r="A10" s="27" t="s">
        <v>9</v>
      </c>
      <c r="B10" s="91"/>
      <c r="C10" s="92"/>
      <c r="D10" s="63"/>
      <c r="E10" s="30"/>
      <c r="F10" s="31"/>
    </row>
    <row r="11" spans="1:10" s="6" customFormat="1" ht="18.75" customHeight="1" x14ac:dyDescent="0.2">
      <c r="A11" s="27" t="s">
        <v>10</v>
      </c>
      <c r="B11" s="91"/>
      <c r="C11" s="92"/>
      <c r="D11" s="63"/>
      <c r="E11" s="30"/>
      <c r="F11" s="31"/>
    </row>
    <row r="12" spans="1:10" s="6" customFormat="1" ht="18.75" customHeight="1" x14ac:dyDescent="0.2">
      <c r="A12" s="27" t="s">
        <v>11</v>
      </c>
      <c r="B12" s="25"/>
      <c r="C12" s="30"/>
      <c r="D12" s="30"/>
      <c r="E12" s="30"/>
      <c r="F12" s="31"/>
    </row>
    <row r="13" spans="1:10" s="6" customFormat="1" ht="21.75" customHeight="1" x14ac:dyDescent="0.2">
      <c r="A13" s="88" t="s">
        <v>140</v>
      </c>
      <c r="B13" s="89"/>
      <c r="C13" s="89"/>
      <c r="D13" s="89"/>
      <c r="E13" s="89"/>
      <c r="F13" s="90"/>
    </row>
    <row r="14" spans="1:10" s="33" customFormat="1" ht="37.5" customHeight="1" x14ac:dyDescent="0.2">
      <c r="A14" s="12" t="s">
        <v>7</v>
      </c>
      <c r="B14" s="13"/>
      <c r="C14" s="77"/>
      <c r="D14" s="77"/>
      <c r="E14" s="77"/>
      <c r="F14" s="78"/>
    </row>
    <row r="15" spans="1:10" ht="8.25" customHeight="1" x14ac:dyDescent="0.2">
      <c r="A15" s="1"/>
    </row>
    <row r="16" spans="1:10" ht="36" customHeight="1" x14ac:dyDescent="0.2">
      <c r="A16" s="98" t="s">
        <v>34</v>
      </c>
      <c r="B16" s="98"/>
      <c r="C16" s="98"/>
      <c r="D16" s="98"/>
      <c r="E16" s="98"/>
      <c r="F16" s="98"/>
      <c r="G16" s="3"/>
    </row>
    <row r="17" spans="1:11" ht="12.6" customHeight="1" x14ac:dyDescent="0.2">
      <c r="A17" s="32"/>
      <c r="B17" s="32"/>
      <c r="C17" s="32"/>
      <c r="D17" s="32"/>
      <c r="E17" s="32"/>
      <c r="F17" s="32"/>
      <c r="G17" s="3"/>
    </row>
    <row r="18" spans="1:11" ht="25.5" customHeight="1" x14ac:dyDescent="0.2">
      <c r="A18" s="65" t="s">
        <v>0</v>
      </c>
      <c r="B18" s="65"/>
      <c r="C18" s="65"/>
      <c r="D18" s="65"/>
      <c r="E18" s="2"/>
      <c r="F18" s="16"/>
      <c r="G18" s="3"/>
    </row>
    <row r="19" spans="1:11" ht="25.5" customHeight="1" x14ac:dyDescent="0.2">
      <c r="A19" s="40" t="s">
        <v>26</v>
      </c>
      <c r="B19" s="38"/>
      <c r="C19" s="38"/>
      <c r="D19" s="38"/>
      <c r="E19" s="29"/>
      <c r="F19" s="41"/>
      <c r="G19" s="3"/>
    </row>
    <row r="20" spans="1:11" ht="25.5" customHeight="1" x14ac:dyDescent="0.2">
      <c r="A20" s="40" t="s">
        <v>32</v>
      </c>
      <c r="B20" s="38"/>
      <c r="C20" s="38"/>
      <c r="D20" s="99" t="str">
        <f>IF(F20&gt;F19,"Fehler Anzahl","")</f>
        <v/>
      </c>
      <c r="E20" s="100"/>
      <c r="F20" s="41"/>
      <c r="G20" s="3"/>
    </row>
    <row r="21" spans="1:11" ht="15" customHeight="1" x14ac:dyDescent="0.2">
      <c r="A21" s="40"/>
      <c r="B21" s="38"/>
      <c r="C21" s="38"/>
      <c r="D21" s="38"/>
      <c r="E21" s="29"/>
      <c r="F21" s="39"/>
      <c r="G21" s="3"/>
    </row>
    <row r="22" spans="1:11" ht="25.5" customHeight="1" x14ac:dyDescent="0.2">
      <c r="A22" s="67" t="s">
        <v>30</v>
      </c>
      <c r="B22" s="67"/>
      <c r="C22" s="67"/>
      <c r="D22" s="67"/>
      <c r="E22" s="15" t="s">
        <v>12</v>
      </c>
      <c r="F22" s="35"/>
      <c r="G22" s="7"/>
    </row>
    <row r="23" spans="1:11" ht="25.5" customHeight="1" x14ac:dyDescent="0.2">
      <c r="A23" s="67" t="s">
        <v>31</v>
      </c>
      <c r="B23" s="67"/>
      <c r="C23" s="67"/>
      <c r="D23" s="67"/>
      <c r="E23" s="15" t="s">
        <v>12</v>
      </c>
      <c r="F23" s="35"/>
      <c r="G23" s="7"/>
    </row>
    <row r="24" spans="1:11" ht="25.5" customHeight="1" x14ac:dyDescent="0.2">
      <c r="A24" s="66" t="s">
        <v>13</v>
      </c>
      <c r="B24" s="66"/>
      <c r="C24" s="66"/>
      <c r="D24" s="66"/>
      <c r="E24" s="15"/>
      <c r="F24" s="37" t="e">
        <f>IF(F23&gt;F22,"Fehler Stunden",F23/F22)</f>
        <v>#DIV/0!</v>
      </c>
      <c r="G24" s="8"/>
    </row>
    <row r="25" spans="1:11" ht="16.5" customHeight="1" x14ac:dyDescent="0.2">
      <c r="A25" s="3"/>
      <c r="B25" s="3"/>
      <c r="C25" s="3"/>
      <c r="D25" s="3"/>
      <c r="E25" s="3"/>
      <c r="F25" s="18" t="s">
        <v>16</v>
      </c>
      <c r="G25" s="9"/>
    </row>
    <row r="26" spans="1:11" ht="25.5" customHeight="1" x14ac:dyDescent="0.2">
      <c r="A26" s="65" t="s">
        <v>1</v>
      </c>
      <c r="B26" s="65"/>
      <c r="C26" s="65"/>
      <c r="D26" s="65"/>
      <c r="E26" s="2"/>
      <c r="F26" s="16"/>
      <c r="G26" s="10"/>
      <c r="I26" s="101"/>
      <c r="J26" s="101"/>
      <c r="K26" s="101"/>
    </row>
    <row r="27" spans="1:11" ht="44.25" customHeight="1" x14ac:dyDescent="0.2">
      <c r="A27" s="67" t="s">
        <v>105</v>
      </c>
      <c r="B27" s="67"/>
      <c r="C27" s="67"/>
      <c r="D27" s="67"/>
      <c r="E27" s="17" t="s">
        <v>14</v>
      </c>
      <c r="F27" s="35"/>
      <c r="G27" s="3"/>
    </row>
    <row r="28" spans="1:11" ht="25.5" customHeight="1" x14ac:dyDescent="0.2">
      <c r="A28" s="67" t="s">
        <v>33</v>
      </c>
      <c r="B28" s="67"/>
      <c r="C28" s="67"/>
      <c r="D28" s="67"/>
      <c r="E28" s="17" t="s">
        <v>14</v>
      </c>
      <c r="F28" s="14" t="e">
        <f>ROUND(IF(F27&gt;F19*12350,"",F27*F24)*20,0)/20</f>
        <v>#DIV/0!</v>
      </c>
      <c r="G28" s="106"/>
      <c r="H28" s="107"/>
    </row>
    <row r="29" spans="1:11" ht="30" customHeight="1" x14ac:dyDescent="0.2">
      <c r="A29" s="105" t="str">
        <f>IF($F$27&gt;$F$19*12350,"AHV-pflichtige Lohnsumme übersteigt max. möglichen Betrag   'Anzahl Arbeitnehmende x max. Fr. 12'350'","")</f>
        <v/>
      </c>
      <c r="B29" s="105"/>
      <c r="C29" s="105"/>
      <c r="D29" s="105"/>
      <c r="E29" s="105"/>
      <c r="F29" s="105"/>
      <c r="G29" s="3"/>
    </row>
    <row r="30" spans="1:11" ht="25.5" customHeight="1" x14ac:dyDescent="0.2">
      <c r="A30" s="65" t="s">
        <v>2</v>
      </c>
      <c r="B30" s="65"/>
      <c r="C30" s="65"/>
      <c r="D30" s="65"/>
      <c r="E30" s="2"/>
      <c r="F30" s="16"/>
      <c r="G30" s="10"/>
    </row>
    <row r="31" spans="1:11" ht="25.5" customHeight="1" x14ac:dyDescent="0.2">
      <c r="A31" s="66" t="s">
        <v>24</v>
      </c>
      <c r="B31" s="66"/>
      <c r="C31" s="66"/>
      <c r="D31" s="66"/>
      <c r="E31" s="17" t="s">
        <v>14</v>
      </c>
      <c r="F31" s="14" t="e">
        <f>ROUND(IF(F28="","",F28*0.8)*20,0)/20</f>
        <v>#DIV/0!</v>
      </c>
      <c r="G31" s="102"/>
      <c r="H31" s="103"/>
    </row>
    <row r="32" spans="1:11" ht="31.5" customHeight="1" thickBot="1" x14ac:dyDescent="0.25">
      <c r="A32" s="67" t="s">
        <v>15</v>
      </c>
      <c r="B32" s="66"/>
      <c r="C32" s="66"/>
      <c r="D32" s="66"/>
      <c r="E32" s="17" t="s">
        <v>14</v>
      </c>
      <c r="F32" s="20" t="e">
        <f>ROUND(IF(F27="","",F28*6.375%)*20,0)/20</f>
        <v>#VALUE!</v>
      </c>
      <c r="G32" s="102"/>
      <c r="H32" s="103"/>
    </row>
    <row r="33" spans="1:8" ht="36" customHeight="1" thickBot="1" x14ac:dyDescent="0.25">
      <c r="A33" s="68" t="s">
        <v>3</v>
      </c>
      <c r="B33" s="69"/>
      <c r="C33" s="69"/>
      <c r="D33" s="69"/>
      <c r="E33" s="19" t="s">
        <v>14</v>
      </c>
      <c r="F33" s="36" t="e">
        <f>IF(F24&lt;0.1,"Mindestausfall nicht erreicht",ROUND(SUM(F31:F32)*20,0)/20)</f>
        <v>#DIV/0!</v>
      </c>
      <c r="G33" s="104"/>
      <c r="H33" s="103"/>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s="51" customFormat="1" x14ac:dyDescent="0.2">
      <c r="A38" s="49"/>
      <c r="B38" s="49"/>
      <c r="C38" s="49"/>
      <c r="D38" s="49"/>
      <c r="E38" s="49"/>
      <c r="F38" s="50"/>
    </row>
    <row r="39" spans="1:8" s="51" customFormat="1" ht="17.25" customHeight="1" x14ac:dyDescent="0.2">
      <c r="A39" s="49"/>
      <c r="B39" s="49"/>
      <c r="C39" s="49"/>
      <c r="D39" s="49"/>
      <c r="E39" s="49"/>
      <c r="F39" s="50"/>
    </row>
    <row r="40" spans="1:8" s="51" customFormat="1" ht="15" x14ac:dyDescent="0.2">
      <c r="A40" s="52" t="s">
        <v>27</v>
      </c>
      <c r="B40" s="49"/>
      <c r="C40" s="49"/>
      <c r="D40" s="49"/>
      <c r="E40" s="49"/>
      <c r="F40" s="50"/>
    </row>
    <row r="41" spans="1:8" s="51" customFormat="1" ht="6" customHeight="1" x14ac:dyDescent="0.2">
      <c r="A41" s="49"/>
      <c r="B41" s="49"/>
      <c r="C41" s="49"/>
      <c r="D41" s="49"/>
      <c r="E41" s="49"/>
      <c r="F41" s="50"/>
    </row>
    <row r="42" spans="1:8" s="51" customFormat="1" ht="47.25" customHeight="1" x14ac:dyDescent="0.2">
      <c r="A42" s="70" t="s">
        <v>122</v>
      </c>
      <c r="B42" s="70"/>
      <c r="C42" s="70"/>
      <c r="D42" s="70"/>
      <c r="E42" s="70"/>
      <c r="F42" s="70"/>
    </row>
    <row r="43" spans="1:8" s="51" customFormat="1" ht="17.25" customHeight="1" x14ac:dyDescent="0.2">
      <c r="A43" s="49"/>
      <c r="B43" s="49"/>
      <c r="C43" s="49"/>
      <c r="D43" s="49"/>
      <c r="E43" s="49"/>
      <c r="F43" s="50"/>
    </row>
    <row r="44" spans="1:8" s="51" customFormat="1" ht="15" x14ac:dyDescent="0.2">
      <c r="A44" s="52" t="s">
        <v>28</v>
      </c>
      <c r="B44" s="49"/>
      <c r="C44" s="49"/>
      <c r="D44" s="49"/>
      <c r="E44" s="49"/>
      <c r="F44" s="50"/>
    </row>
    <row r="45" spans="1:8" s="51" customFormat="1" ht="6" customHeight="1" x14ac:dyDescent="0.2">
      <c r="A45" s="49"/>
      <c r="B45" s="49"/>
      <c r="C45" s="49"/>
      <c r="D45" s="49"/>
      <c r="E45" s="49"/>
      <c r="F45" s="50"/>
    </row>
    <row r="46" spans="1:8" s="51" customFormat="1" ht="60.75" customHeight="1" x14ac:dyDescent="0.2">
      <c r="A46" s="71" t="s">
        <v>108</v>
      </c>
      <c r="B46" s="71"/>
      <c r="C46" s="71"/>
      <c r="D46" s="71"/>
      <c r="E46" s="71"/>
      <c r="F46" s="71"/>
    </row>
    <row r="47" spans="1:8" s="51" customFormat="1" ht="17.25" customHeight="1" x14ac:dyDescent="0.2">
      <c r="A47" s="49"/>
      <c r="B47" s="49"/>
      <c r="C47" s="49"/>
      <c r="D47" s="49"/>
      <c r="E47" s="49"/>
      <c r="F47" s="50"/>
    </row>
    <row r="48" spans="1:8" s="51" customFormat="1" ht="15" x14ac:dyDescent="0.25">
      <c r="A48" s="53" t="s">
        <v>29</v>
      </c>
      <c r="B48" s="49"/>
      <c r="C48" s="49"/>
      <c r="D48" s="49"/>
      <c r="E48" s="49"/>
      <c r="F48" s="50"/>
    </row>
    <row r="49" spans="1:6" s="51" customFormat="1" ht="6" customHeight="1" x14ac:dyDescent="0.2">
      <c r="A49" s="49"/>
      <c r="B49" s="49"/>
      <c r="C49" s="49"/>
      <c r="D49" s="49"/>
      <c r="E49" s="49"/>
      <c r="F49" s="50"/>
    </row>
    <row r="50" spans="1:6" s="51" customFormat="1" ht="89.25" customHeight="1" x14ac:dyDescent="0.2">
      <c r="A50" s="71" t="s">
        <v>109</v>
      </c>
      <c r="B50" s="71"/>
      <c r="C50" s="71"/>
      <c r="D50" s="71"/>
      <c r="E50" s="71"/>
      <c r="F50" s="71"/>
    </row>
    <row r="51" spans="1:6" s="51" customFormat="1" ht="17.25" customHeight="1" x14ac:dyDescent="0.2">
      <c r="A51" s="49"/>
      <c r="B51" s="49"/>
      <c r="C51" s="49"/>
      <c r="D51" s="49"/>
      <c r="E51" s="49"/>
      <c r="F51" s="50"/>
    </row>
    <row r="52" spans="1:6" s="51" customFormat="1" ht="15" x14ac:dyDescent="0.25">
      <c r="A52" s="75" t="s">
        <v>111</v>
      </c>
      <c r="B52" s="75"/>
      <c r="C52" s="75"/>
      <c r="D52" s="75"/>
      <c r="E52" s="75"/>
      <c r="F52" s="75"/>
    </row>
    <row r="53" spans="1:6" s="51" customFormat="1" ht="6" customHeight="1" x14ac:dyDescent="0.2">
      <c r="A53" s="57"/>
      <c r="B53" s="57"/>
      <c r="C53" s="57"/>
      <c r="D53" s="57"/>
      <c r="E53" s="57"/>
      <c r="F53" s="58"/>
    </row>
    <row r="54" spans="1:6" s="51" customFormat="1" ht="31.5" customHeight="1" x14ac:dyDescent="0.2">
      <c r="A54" s="70" t="s">
        <v>19</v>
      </c>
      <c r="B54" s="70"/>
      <c r="C54" s="70"/>
      <c r="D54" s="70"/>
      <c r="E54" s="70"/>
      <c r="F54" s="70"/>
    </row>
    <row r="55" spans="1:6" s="51" customFormat="1" x14ac:dyDescent="0.2">
      <c r="A55" s="57"/>
      <c r="B55" s="57"/>
      <c r="C55" s="57"/>
      <c r="D55" s="57"/>
      <c r="E55" s="57"/>
      <c r="F55" s="58"/>
    </row>
    <row r="56" spans="1:6" s="51" customFormat="1" ht="31.5" customHeight="1" x14ac:dyDescent="0.2">
      <c r="A56" s="70" t="s">
        <v>110</v>
      </c>
      <c r="B56" s="70"/>
      <c r="C56" s="70"/>
      <c r="D56" s="70"/>
      <c r="E56" s="70"/>
      <c r="F56" s="70"/>
    </row>
    <row r="57" spans="1:6" s="51" customFormat="1" ht="14.25" customHeight="1" x14ac:dyDescent="0.2">
      <c r="A57" s="70"/>
      <c r="B57" s="70"/>
      <c r="C57" s="70"/>
      <c r="D57" s="70"/>
      <c r="E57" s="70"/>
      <c r="F57" s="70"/>
    </row>
    <row r="58" spans="1:6" s="51" customFormat="1" ht="17.25" customHeight="1" x14ac:dyDescent="0.2">
      <c r="A58" s="57"/>
      <c r="B58" s="57"/>
      <c r="C58" s="57"/>
      <c r="D58" s="57"/>
      <c r="E58" s="57"/>
      <c r="F58" s="58"/>
    </row>
    <row r="59" spans="1:6" s="51" customFormat="1" ht="17.25" customHeight="1" x14ac:dyDescent="0.25">
      <c r="A59" s="59" t="s">
        <v>112</v>
      </c>
      <c r="B59" s="57"/>
      <c r="C59" s="57"/>
      <c r="D59" s="57"/>
      <c r="E59" s="57"/>
      <c r="F59" s="58"/>
    </row>
    <row r="60" spans="1:6" s="51" customFormat="1" ht="6" customHeight="1" x14ac:dyDescent="0.2">
      <c r="A60" s="57"/>
      <c r="B60" s="57"/>
      <c r="C60" s="57"/>
      <c r="D60" s="57"/>
      <c r="E60" s="57"/>
      <c r="F60" s="58"/>
    </row>
    <row r="61" spans="1:6" s="51" customFormat="1" ht="45" customHeight="1" x14ac:dyDescent="0.2">
      <c r="A61" s="70" t="s">
        <v>20</v>
      </c>
      <c r="B61" s="70"/>
      <c r="C61" s="70"/>
      <c r="D61" s="70"/>
      <c r="E61" s="70"/>
      <c r="F61" s="70"/>
    </row>
    <row r="62" spans="1:6" s="51" customFormat="1" x14ac:dyDescent="0.2">
      <c r="A62" s="57"/>
      <c r="B62" s="57"/>
      <c r="C62" s="57"/>
      <c r="D62" s="57"/>
      <c r="E62" s="57"/>
      <c r="F62" s="58"/>
    </row>
    <row r="63" spans="1:6" s="51" customFormat="1" x14ac:dyDescent="0.2">
      <c r="A63" s="57" t="s">
        <v>25</v>
      </c>
      <c r="B63" s="57"/>
      <c r="C63" s="57"/>
      <c r="D63" s="57"/>
      <c r="E63" s="57"/>
      <c r="F63" s="58"/>
    </row>
    <row r="64" spans="1:6" s="51" customFormat="1" x14ac:dyDescent="0.2">
      <c r="A64" s="57"/>
      <c r="B64" s="57"/>
      <c r="C64" s="57"/>
      <c r="D64" s="57"/>
      <c r="E64" s="57"/>
      <c r="F64" s="58"/>
    </row>
    <row r="65" spans="1:6" s="51" customFormat="1" x14ac:dyDescent="0.2">
      <c r="A65" s="70" t="s">
        <v>114</v>
      </c>
      <c r="B65" s="70"/>
      <c r="C65" s="70"/>
      <c r="D65" s="70"/>
      <c r="E65" s="70"/>
      <c r="F65" s="70"/>
    </row>
    <row r="66" spans="1:6" s="51" customFormat="1" x14ac:dyDescent="0.2">
      <c r="A66" s="70"/>
      <c r="B66" s="70"/>
      <c r="C66" s="70"/>
      <c r="D66" s="70"/>
      <c r="E66" s="70"/>
      <c r="F66" s="70"/>
    </row>
    <row r="67" spans="1:6" s="51" customFormat="1" ht="24.75" customHeight="1" x14ac:dyDescent="0.2">
      <c r="A67" s="54"/>
      <c r="B67" s="54"/>
      <c r="C67" s="54"/>
      <c r="D67" s="54"/>
      <c r="E67" s="54"/>
      <c r="F67" s="54"/>
    </row>
    <row r="68" spans="1:6" s="51" customFormat="1" x14ac:dyDescent="0.2">
      <c r="A68" s="49" t="s">
        <v>21</v>
      </c>
      <c r="B68" s="49"/>
      <c r="C68" s="49"/>
      <c r="D68" s="49" t="s">
        <v>22</v>
      </c>
      <c r="E68" s="49"/>
      <c r="F68" s="49"/>
    </row>
    <row r="69" spans="1:6" s="51" customFormat="1" x14ac:dyDescent="0.2">
      <c r="A69" s="72"/>
      <c r="B69" s="72"/>
      <c r="C69" s="49"/>
      <c r="D69" s="49"/>
      <c r="E69" s="49"/>
      <c r="F69" s="49"/>
    </row>
    <row r="70" spans="1:6" s="51" customFormat="1" ht="15" customHeight="1" x14ac:dyDescent="0.2">
      <c r="A70" s="73" t="s">
        <v>23</v>
      </c>
      <c r="B70" s="73"/>
      <c r="C70" s="54"/>
      <c r="D70" s="54"/>
      <c r="E70" s="54"/>
      <c r="F70" s="54"/>
    </row>
    <row r="71" spans="1:6" s="51" customFormat="1" x14ac:dyDescent="0.2">
      <c r="A71" s="74"/>
      <c r="B71" s="74"/>
      <c r="C71" s="49"/>
      <c r="D71" s="55"/>
      <c r="E71" s="55"/>
      <c r="F71" s="55"/>
    </row>
    <row r="72" spans="1:6" s="51" customFormat="1" x14ac:dyDescent="0.2">
      <c r="A72" s="49"/>
      <c r="B72" s="49"/>
      <c r="C72" s="49"/>
      <c r="D72" s="49"/>
      <c r="E72" s="49"/>
      <c r="F72" s="49"/>
    </row>
    <row r="73" spans="1:6" s="51" customFormat="1" x14ac:dyDescent="0.2"/>
    <row r="74" spans="1:6" s="51" customFormat="1" ht="58.5" customHeight="1" x14ac:dyDescent="0.2">
      <c r="A74" s="56" t="s">
        <v>17</v>
      </c>
      <c r="B74" s="64" t="s">
        <v>113</v>
      </c>
      <c r="C74" s="64"/>
      <c r="D74" s="64"/>
      <c r="E74" s="64"/>
      <c r="F74" s="64"/>
    </row>
  </sheetData>
  <sheetProtection password="EC19" sheet="1" selectLockedCells="1"/>
  <mergeCells count="46">
    <mergeCell ref="I26:K26"/>
    <mergeCell ref="A65:F66"/>
    <mergeCell ref="G31:H31"/>
    <mergeCell ref="G32:H32"/>
    <mergeCell ref="G33:H33"/>
    <mergeCell ref="A29:F29"/>
    <mergeCell ref="G28:H28"/>
    <mergeCell ref="A27:D27"/>
    <mergeCell ref="A28:D28"/>
    <mergeCell ref="A16:F16"/>
    <mergeCell ref="A22:D22"/>
    <mergeCell ref="A24:D24"/>
    <mergeCell ref="A18:D18"/>
    <mergeCell ref="A23:D23"/>
    <mergeCell ref="D20:E20"/>
    <mergeCell ref="A1:F1"/>
    <mergeCell ref="C14:F14"/>
    <mergeCell ref="D4:F4"/>
    <mergeCell ref="D5:F5"/>
    <mergeCell ref="D6:F6"/>
    <mergeCell ref="D7:F7"/>
    <mergeCell ref="A13:F13"/>
    <mergeCell ref="B9:C9"/>
    <mergeCell ref="B10:C10"/>
    <mergeCell ref="B11:C11"/>
    <mergeCell ref="A4:C4"/>
    <mergeCell ref="A5:C5"/>
    <mergeCell ref="A6:C6"/>
    <mergeCell ref="A7:C7"/>
    <mergeCell ref="B8:C8"/>
    <mergeCell ref="B74:F74"/>
    <mergeCell ref="A26:D26"/>
    <mergeCell ref="A30:D30"/>
    <mergeCell ref="A31:D31"/>
    <mergeCell ref="A32:D32"/>
    <mergeCell ref="A33:D33"/>
    <mergeCell ref="A42:F42"/>
    <mergeCell ref="A46:F46"/>
    <mergeCell ref="A50:F50"/>
    <mergeCell ref="A54:F54"/>
    <mergeCell ref="A61:F61"/>
    <mergeCell ref="A56:F57"/>
    <mergeCell ref="A69:B69"/>
    <mergeCell ref="A70:B70"/>
    <mergeCell ref="A71:B71"/>
    <mergeCell ref="A52:F52"/>
  </mergeCells>
  <conditionalFormatting sqref="F33">
    <cfRule type="containsErrors" dxfId="31" priority="1">
      <formula>ISERROR(F33)</formula>
    </cfRule>
    <cfRule type="expression" dxfId="30" priority="12">
      <formula>$F$24&lt;0.1</formula>
    </cfRule>
  </conditionalFormatting>
  <conditionalFormatting sqref="F24">
    <cfRule type="containsErrors" dxfId="29" priority="5">
      <formula>ISERROR(F24)</formula>
    </cfRule>
    <cfRule type="cellIs" dxfId="28" priority="10" operator="lessThan">
      <formula>0.1</formula>
    </cfRule>
    <cfRule type="expression" dxfId="27" priority="11">
      <formula>$F$23&gt;$F$22</formula>
    </cfRule>
  </conditionalFormatting>
  <conditionalFormatting sqref="A29">
    <cfRule type="expression" dxfId="26" priority="8">
      <formula>$F$27&gt;$F$19*12350</formula>
    </cfRule>
  </conditionalFormatting>
  <conditionalFormatting sqref="D20:E20">
    <cfRule type="expression" dxfId="25" priority="7">
      <formula>$F$20&gt;$F$19</formula>
    </cfRule>
  </conditionalFormatting>
  <conditionalFormatting sqref="F28">
    <cfRule type="containsErrors" dxfId="24" priority="4">
      <formula>ISERROR(F28)</formula>
    </cfRule>
  </conditionalFormatting>
  <conditionalFormatting sqref="F31">
    <cfRule type="containsErrors" dxfId="23" priority="3">
      <formula>ISERROR(F31)</formula>
    </cfRule>
  </conditionalFormatting>
  <conditionalFormatting sqref="F32">
    <cfRule type="containsErrors" dxfId="22" priority="2">
      <formula>ISERROR(F32)</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ignoredErrors>
    <ignoredError sqref="F2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12" t="s">
        <v>100</v>
      </c>
      <c r="B1" s="76"/>
      <c r="C1" s="76"/>
      <c r="D1" s="76"/>
      <c r="E1" s="76"/>
      <c r="F1" s="76"/>
      <c r="G1" s="4"/>
      <c r="H1" s="4"/>
      <c r="I1" s="4"/>
      <c r="J1" s="5"/>
    </row>
    <row r="2" spans="1:10" ht="18" customHeight="1" x14ac:dyDescent="0.2">
      <c r="A2" s="43"/>
      <c r="B2" s="43"/>
      <c r="C2" s="43"/>
      <c r="D2" s="43"/>
      <c r="E2" s="43"/>
      <c r="F2" s="43"/>
      <c r="G2" s="4"/>
      <c r="H2" s="4"/>
      <c r="I2" s="4"/>
      <c r="J2" s="5"/>
    </row>
    <row r="3" spans="1:10" s="6" customFormat="1" ht="18.75" customHeight="1" x14ac:dyDescent="0.2">
      <c r="A3" s="22" t="s">
        <v>35</v>
      </c>
      <c r="B3" s="23"/>
      <c r="C3" s="23"/>
      <c r="D3" s="61" t="s">
        <v>36</v>
      </c>
      <c r="E3" s="23"/>
      <c r="F3" s="24"/>
    </row>
    <row r="4" spans="1:10" s="6" customFormat="1" ht="18.75" customHeight="1" x14ac:dyDescent="0.2">
      <c r="A4" s="93"/>
      <c r="B4" s="94"/>
      <c r="C4" s="94"/>
      <c r="D4" s="79"/>
      <c r="E4" s="80"/>
      <c r="F4" s="81"/>
    </row>
    <row r="5" spans="1:10" s="6" customFormat="1" ht="18.75" customHeight="1" x14ac:dyDescent="0.2">
      <c r="A5" s="93"/>
      <c r="B5" s="94"/>
      <c r="C5" s="94"/>
      <c r="D5" s="82"/>
      <c r="E5" s="83"/>
      <c r="F5" s="84"/>
    </row>
    <row r="6" spans="1:10" s="6" customFormat="1" ht="18.75" customHeight="1" x14ac:dyDescent="0.2">
      <c r="A6" s="93"/>
      <c r="B6" s="94"/>
      <c r="C6" s="94"/>
      <c r="D6" s="82"/>
      <c r="E6" s="83"/>
      <c r="F6" s="84"/>
    </row>
    <row r="7" spans="1:10" s="6" customFormat="1" ht="18.75" customHeight="1" x14ac:dyDescent="0.2">
      <c r="A7" s="93"/>
      <c r="B7" s="94"/>
      <c r="C7" s="94"/>
      <c r="D7" s="85"/>
      <c r="E7" s="86"/>
      <c r="F7" s="87"/>
    </row>
    <row r="8" spans="1:10" s="6" customFormat="1" ht="18.75" customHeight="1" x14ac:dyDescent="0.2">
      <c r="A8" s="27" t="s">
        <v>37</v>
      </c>
      <c r="B8" s="96"/>
      <c r="C8" s="97"/>
      <c r="D8" s="62"/>
      <c r="E8" s="25"/>
      <c r="F8" s="26"/>
    </row>
    <row r="9" spans="1:10" s="6" customFormat="1" ht="18.75" customHeight="1" x14ac:dyDescent="0.2">
      <c r="A9" s="28" t="s">
        <v>38</v>
      </c>
      <c r="B9" s="91"/>
      <c r="C9" s="92"/>
      <c r="D9" s="63"/>
      <c r="E9" s="30"/>
      <c r="F9" s="31"/>
    </row>
    <row r="10" spans="1:10" s="6" customFormat="1" ht="18.75" customHeight="1" x14ac:dyDescent="0.2">
      <c r="A10" s="27" t="s">
        <v>39</v>
      </c>
      <c r="B10" s="91"/>
      <c r="C10" s="92"/>
      <c r="D10" s="63"/>
      <c r="E10" s="30"/>
      <c r="F10" s="31"/>
    </row>
    <row r="11" spans="1:10" s="6" customFormat="1" ht="18.75" customHeight="1" x14ac:dyDescent="0.2">
      <c r="A11" s="27" t="s">
        <v>40</v>
      </c>
      <c r="B11" s="91"/>
      <c r="C11" s="92"/>
      <c r="D11" s="63"/>
      <c r="E11" s="30"/>
      <c r="F11" s="31"/>
    </row>
    <row r="12" spans="1:10" s="6" customFormat="1" ht="18.75" customHeight="1" x14ac:dyDescent="0.2">
      <c r="A12" s="27" t="s">
        <v>41</v>
      </c>
      <c r="B12" s="25"/>
      <c r="C12" s="30"/>
      <c r="D12" s="63"/>
      <c r="E12" s="30"/>
      <c r="F12" s="31"/>
    </row>
    <row r="13" spans="1:10" s="6" customFormat="1" ht="21.75" customHeight="1" x14ac:dyDescent="0.2">
      <c r="A13" s="88"/>
      <c r="B13" s="89"/>
      <c r="C13" s="89"/>
      <c r="D13" s="89"/>
      <c r="E13" s="89"/>
      <c r="F13" s="90"/>
    </row>
    <row r="14" spans="1:10" s="33" customFormat="1" ht="37.5" customHeight="1" x14ac:dyDescent="0.2">
      <c r="A14" s="12" t="s">
        <v>42</v>
      </c>
      <c r="B14" s="13"/>
      <c r="C14" s="77"/>
      <c r="D14" s="77"/>
      <c r="E14" s="77"/>
      <c r="F14" s="78"/>
    </row>
    <row r="15" spans="1:10" ht="8.25" customHeight="1" x14ac:dyDescent="0.2">
      <c r="A15" s="1"/>
    </row>
    <row r="16" spans="1:10" ht="36" customHeight="1" x14ac:dyDescent="0.2">
      <c r="A16" s="98" t="s">
        <v>43</v>
      </c>
      <c r="B16" s="98"/>
      <c r="C16" s="98"/>
      <c r="D16" s="98"/>
      <c r="E16" s="98"/>
      <c r="F16" s="98"/>
      <c r="G16" s="3"/>
    </row>
    <row r="17" spans="1:8" ht="12.6" customHeight="1" x14ac:dyDescent="0.2">
      <c r="A17" s="32"/>
      <c r="B17" s="32"/>
      <c r="C17" s="32"/>
      <c r="D17" s="32"/>
      <c r="E17" s="32"/>
      <c r="F17" s="32"/>
      <c r="G17" s="3"/>
    </row>
    <row r="18" spans="1:8" ht="25.5" customHeight="1" x14ac:dyDescent="0.2">
      <c r="A18" s="65" t="s">
        <v>44</v>
      </c>
      <c r="B18" s="65"/>
      <c r="C18" s="65"/>
      <c r="D18" s="65"/>
      <c r="E18" s="2"/>
      <c r="F18" s="16"/>
      <c r="G18" s="3"/>
    </row>
    <row r="19" spans="1:8" ht="25.5" customHeight="1" x14ac:dyDescent="0.2">
      <c r="A19" s="111" t="s">
        <v>45</v>
      </c>
      <c r="B19" s="111"/>
      <c r="C19" s="29"/>
      <c r="D19" s="29"/>
      <c r="E19" s="29"/>
      <c r="F19" s="41"/>
      <c r="G19" s="3"/>
    </row>
    <row r="20" spans="1:8" ht="25.5" customHeight="1" x14ac:dyDescent="0.2">
      <c r="A20" s="29" t="s">
        <v>46</v>
      </c>
      <c r="B20" s="29"/>
      <c r="C20" s="29"/>
      <c r="D20" s="29"/>
      <c r="E20" s="46"/>
      <c r="F20" s="41"/>
      <c r="G20" s="3"/>
    </row>
    <row r="21" spans="1:8" ht="15" customHeight="1" x14ac:dyDescent="0.2">
      <c r="A21" s="40"/>
      <c r="B21" s="38"/>
      <c r="C21" s="38"/>
      <c r="D21" s="38"/>
      <c r="E21" s="29"/>
      <c r="F21" s="47" t="str">
        <f>IF(F20&gt;F19,"Erreur nombre","")</f>
        <v/>
      </c>
      <c r="G21" s="3"/>
    </row>
    <row r="22" spans="1:8" ht="25.5" customHeight="1" x14ac:dyDescent="0.2">
      <c r="A22" s="67" t="s">
        <v>47</v>
      </c>
      <c r="B22" s="67"/>
      <c r="C22" s="67"/>
      <c r="D22" s="67"/>
      <c r="E22" s="15" t="s">
        <v>48</v>
      </c>
      <c r="F22" s="35"/>
      <c r="G22" s="7"/>
    </row>
    <row r="23" spans="1:8" ht="30" customHeight="1" x14ac:dyDescent="0.2">
      <c r="A23" s="67" t="s">
        <v>49</v>
      </c>
      <c r="B23" s="67"/>
      <c r="C23" s="67"/>
      <c r="D23" s="67"/>
      <c r="E23" s="15" t="s">
        <v>48</v>
      </c>
      <c r="F23" s="35"/>
      <c r="G23" s="7"/>
    </row>
    <row r="24" spans="1:8" ht="25.5" customHeight="1" x14ac:dyDescent="0.2">
      <c r="A24" s="66" t="s">
        <v>50</v>
      </c>
      <c r="B24" s="66"/>
      <c r="C24" s="66"/>
      <c r="D24" s="66"/>
      <c r="E24" s="15"/>
      <c r="F24" s="37" t="e">
        <f>IF(F23&gt;F22,"Erreur heures",F23/F22)</f>
        <v>#DIV/0!</v>
      </c>
      <c r="G24" s="8"/>
    </row>
    <row r="25" spans="1:8" ht="16.5" customHeight="1" x14ac:dyDescent="0.2">
      <c r="A25" s="110" t="s">
        <v>51</v>
      </c>
      <c r="B25" s="110"/>
      <c r="C25" s="110"/>
      <c r="D25" s="110"/>
      <c r="E25" s="110"/>
      <c r="F25" s="110"/>
      <c r="G25" s="3"/>
    </row>
    <row r="26" spans="1:8" ht="25.5" customHeight="1" x14ac:dyDescent="0.2">
      <c r="A26" s="65" t="s">
        <v>52</v>
      </c>
      <c r="B26" s="65"/>
      <c r="C26" s="65"/>
      <c r="D26" s="65"/>
      <c r="E26" s="2"/>
      <c r="F26" s="16"/>
      <c r="G26" s="44"/>
    </row>
    <row r="27" spans="1:8" ht="44.25" customHeight="1" x14ac:dyDescent="0.2">
      <c r="A27" s="67" t="s">
        <v>106</v>
      </c>
      <c r="B27" s="67"/>
      <c r="C27" s="67"/>
      <c r="D27" s="67"/>
      <c r="E27" s="17" t="s">
        <v>53</v>
      </c>
      <c r="F27" s="35"/>
      <c r="G27" s="3"/>
    </row>
    <row r="28" spans="1:8" ht="33" customHeight="1" x14ac:dyDescent="0.2">
      <c r="A28" s="67" t="s">
        <v>54</v>
      </c>
      <c r="B28" s="67"/>
      <c r="C28" s="67"/>
      <c r="D28" s="67"/>
      <c r="E28" s="17" t="s">
        <v>53</v>
      </c>
      <c r="F28" s="14" t="e">
        <f>ROUND(IF($F$27&gt;$F$19*12350,"",$F$27*$F$24)*20,0)/20</f>
        <v>#DIV/0!</v>
      </c>
      <c r="G28" s="106"/>
      <c r="H28" s="107"/>
    </row>
    <row r="29" spans="1:8" ht="16.5" customHeight="1" x14ac:dyDescent="0.2">
      <c r="A29" s="40"/>
      <c r="B29" s="38"/>
      <c r="C29" s="38"/>
      <c r="D29" s="38"/>
      <c r="E29" s="29"/>
      <c r="F29" s="42" t="str">
        <f>IF(F27&gt;F19*12350,"Somme dépasse montant max. autorisé  'Nbre travailleurs x max Fr. 12’350'","")</f>
        <v/>
      </c>
      <c r="G29" s="3"/>
    </row>
    <row r="30" spans="1:8" ht="25.5" customHeight="1" x14ac:dyDescent="0.2">
      <c r="A30" s="65" t="s">
        <v>55</v>
      </c>
      <c r="B30" s="65"/>
      <c r="C30" s="65"/>
      <c r="D30" s="65"/>
      <c r="E30" s="2"/>
      <c r="F30" s="16"/>
      <c r="G30" s="44"/>
    </row>
    <row r="31" spans="1:8" ht="25.5" customHeight="1" x14ac:dyDescent="0.2">
      <c r="A31" s="66" t="s">
        <v>56</v>
      </c>
      <c r="B31" s="66"/>
      <c r="C31" s="66"/>
      <c r="D31" s="66"/>
      <c r="E31" s="17" t="s">
        <v>53</v>
      </c>
      <c r="F31" s="14" t="e">
        <f>ROUND(IF(F28="","",F28*0.8)*20,0)/20</f>
        <v>#DIV/0!</v>
      </c>
      <c r="G31" s="102"/>
      <c r="H31" s="103"/>
    </row>
    <row r="32" spans="1:8" ht="31.5" customHeight="1" thickBot="1" x14ac:dyDescent="0.25">
      <c r="A32" s="67" t="s">
        <v>57</v>
      </c>
      <c r="B32" s="66"/>
      <c r="C32" s="66"/>
      <c r="D32" s="66"/>
      <c r="E32" s="17" t="s">
        <v>53</v>
      </c>
      <c r="F32" s="20" t="e">
        <f>ROUND(IF(F27="","",F28*6.375%)*20,0)/20</f>
        <v>#VALUE!</v>
      </c>
      <c r="G32" s="102"/>
      <c r="H32" s="103"/>
    </row>
    <row r="33" spans="1:8" ht="36" customHeight="1" thickBot="1" x14ac:dyDescent="0.25">
      <c r="A33" s="68" t="s">
        <v>58</v>
      </c>
      <c r="B33" s="69"/>
      <c r="C33" s="69"/>
      <c r="D33" s="69"/>
      <c r="E33" s="19" t="s">
        <v>53</v>
      </c>
      <c r="F33" s="36" t="e">
        <f>IF(F24&lt;0.1,0,ROUND(SUM(F31:F32)*20,0)/20)</f>
        <v>#DIV/0!</v>
      </c>
      <c r="G33" s="104"/>
      <c r="H33" s="103"/>
    </row>
    <row r="34" spans="1:8" ht="15" x14ac:dyDescent="0.2">
      <c r="A34" s="1"/>
      <c r="B34" s="1"/>
      <c r="C34" s="1"/>
      <c r="D34" s="1"/>
      <c r="E34" s="1"/>
      <c r="F34" s="45"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x14ac:dyDescent="0.2">
      <c r="A38" s="49"/>
      <c r="B38" s="49"/>
      <c r="C38" s="49"/>
      <c r="D38" s="49"/>
      <c r="E38" s="49"/>
      <c r="F38" s="50"/>
    </row>
    <row r="39" spans="1:8" x14ac:dyDescent="0.2">
      <c r="A39" s="49"/>
      <c r="B39" s="49"/>
      <c r="C39" s="49"/>
      <c r="D39" s="49"/>
      <c r="E39" s="49"/>
      <c r="F39" s="50"/>
    </row>
    <row r="40" spans="1:8" x14ac:dyDescent="0.2">
      <c r="A40" s="49"/>
      <c r="B40" s="49"/>
      <c r="C40" s="49"/>
      <c r="D40" s="49"/>
      <c r="E40" s="49"/>
      <c r="F40" s="50"/>
    </row>
    <row r="41" spans="1:8" ht="15" x14ac:dyDescent="0.2">
      <c r="A41" s="52" t="s">
        <v>59</v>
      </c>
      <c r="B41" s="49"/>
      <c r="C41" s="49"/>
      <c r="D41" s="49"/>
      <c r="E41" s="49"/>
      <c r="F41" s="50"/>
    </row>
    <row r="42" spans="1:8" ht="6" customHeight="1" x14ac:dyDescent="0.2">
      <c r="A42" s="49"/>
      <c r="B42" s="49"/>
      <c r="C42" s="49"/>
      <c r="D42" s="49"/>
      <c r="E42" s="49"/>
      <c r="F42" s="50"/>
    </row>
    <row r="43" spans="1:8" ht="48" customHeight="1" x14ac:dyDescent="0.2">
      <c r="A43" s="70" t="s">
        <v>123</v>
      </c>
      <c r="B43" s="70"/>
      <c r="C43" s="70"/>
      <c r="D43" s="70"/>
      <c r="E43" s="70"/>
      <c r="F43" s="70"/>
    </row>
    <row r="44" spans="1:8" x14ac:dyDescent="0.2">
      <c r="A44" s="49"/>
      <c r="B44" s="49"/>
      <c r="C44" s="49"/>
      <c r="D44" s="49"/>
      <c r="E44" s="49"/>
      <c r="F44" s="50"/>
    </row>
    <row r="45" spans="1:8" ht="15" x14ac:dyDescent="0.2">
      <c r="A45" s="52" t="s">
        <v>60</v>
      </c>
      <c r="B45" s="49"/>
      <c r="C45" s="49"/>
      <c r="D45" s="49"/>
      <c r="E45" s="49"/>
      <c r="F45" s="50"/>
    </row>
    <row r="46" spans="1:8" ht="6" customHeight="1" x14ac:dyDescent="0.2">
      <c r="A46" s="49"/>
      <c r="B46" s="49"/>
      <c r="C46" s="49"/>
      <c r="D46" s="49"/>
      <c r="E46" s="49"/>
      <c r="F46" s="50"/>
    </row>
    <row r="47" spans="1:8" ht="80.25" customHeight="1" x14ac:dyDescent="0.2">
      <c r="A47" s="108" t="s">
        <v>98</v>
      </c>
      <c r="B47" s="71"/>
      <c r="C47" s="71"/>
      <c r="D47" s="71"/>
      <c r="E47" s="71"/>
      <c r="F47" s="71"/>
    </row>
    <row r="48" spans="1:8" x14ac:dyDescent="0.2">
      <c r="A48" s="49"/>
      <c r="B48" s="49"/>
      <c r="C48" s="49"/>
      <c r="D48" s="49"/>
      <c r="E48" s="49"/>
      <c r="F48" s="50"/>
    </row>
    <row r="49" spans="1:6" ht="15" x14ac:dyDescent="0.25">
      <c r="A49" s="53" t="s">
        <v>61</v>
      </c>
      <c r="B49" s="49"/>
      <c r="C49" s="49"/>
      <c r="D49" s="49"/>
      <c r="E49" s="49"/>
      <c r="F49" s="50"/>
    </row>
    <row r="50" spans="1:6" ht="6" customHeight="1" x14ac:dyDescent="0.2">
      <c r="A50" s="49"/>
      <c r="B50" s="49"/>
      <c r="C50" s="49"/>
      <c r="D50" s="49"/>
      <c r="E50" s="49"/>
      <c r="F50" s="50"/>
    </row>
    <row r="51" spans="1:6" ht="93" customHeight="1" x14ac:dyDescent="0.2">
      <c r="A51" s="108" t="s">
        <v>119</v>
      </c>
      <c r="B51" s="108"/>
      <c r="C51" s="108"/>
      <c r="D51" s="108"/>
      <c r="E51" s="108"/>
      <c r="F51" s="108"/>
    </row>
    <row r="52" spans="1:6" ht="6.75" customHeight="1" x14ac:dyDescent="0.2">
      <c r="A52" s="108"/>
      <c r="B52" s="108"/>
      <c r="C52" s="108"/>
      <c r="D52" s="108"/>
      <c r="E52" s="108"/>
      <c r="F52" s="108"/>
    </row>
    <row r="53" spans="1:6" x14ac:dyDescent="0.2">
      <c r="A53" s="49"/>
      <c r="B53" s="49"/>
      <c r="C53" s="49"/>
      <c r="D53" s="49"/>
      <c r="E53" s="49"/>
      <c r="F53" s="50"/>
    </row>
    <row r="54" spans="1:6" ht="15" x14ac:dyDescent="0.25">
      <c r="A54" s="75" t="s">
        <v>115</v>
      </c>
      <c r="B54" s="75"/>
      <c r="C54" s="75"/>
      <c r="D54" s="75"/>
      <c r="E54" s="75"/>
      <c r="F54" s="75"/>
    </row>
    <row r="55" spans="1:6" ht="6" customHeight="1" x14ac:dyDescent="0.2">
      <c r="A55" s="57"/>
      <c r="B55" s="57"/>
      <c r="C55" s="57"/>
      <c r="D55" s="57"/>
      <c r="E55" s="57"/>
      <c r="F55" s="58"/>
    </row>
    <row r="56" spans="1:6" ht="49.5" customHeight="1" x14ac:dyDescent="0.2">
      <c r="A56" s="70" t="s">
        <v>62</v>
      </c>
      <c r="B56" s="70"/>
      <c r="C56" s="70"/>
      <c r="D56" s="70"/>
      <c r="E56" s="70"/>
      <c r="F56" s="70"/>
    </row>
    <row r="57" spans="1:6" x14ac:dyDescent="0.2">
      <c r="A57" s="57"/>
      <c r="B57" s="57"/>
      <c r="C57" s="57"/>
      <c r="D57" s="57"/>
      <c r="E57" s="57"/>
      <c r="F57" s="58"/>
    </row>
    <row r="58" spans="1:6" ht="14.25" customHeight="1" x14ac:dyDescent="0.2">
      <c r="A58" s="70" t="s">
        <v>116</v>
      </c>
      <c r="B58" s="70"/>
      <c r="C58" s="70"/>
      <c r="D58" s="70"/>
      <c r="E58" s="70"/>
      <c r="F58" s="70"/>
    </row>
    <row r="59" spans="1:6" x14ac:dyDescent="0.2">
      <c r="A59" s="70"/>
      <c r="B59" s="70"/>
      <c r="C59" s="70"/>
      <c r="D59" s="70"/>
      <c r="E59" s="70"/>
      <c r="F59" s="70"/>
    </row>
    <row r="60" spans="1:6" ht="20.25" customHeight="1" x14ac:dyDescent="0.2">
      <c r="A60" s="70"/>
      <c r="B60" s="70"/>
      <c r="C60" s="70"/>
      <c r="D60" s="70"/>
      <c r="E60" s="70"/>
      <c r="F60" s="70"/>
    </row>
    <row r="61" spans="1:6" x14ac:dyDescent="0.2">
      <c r="A61" s="57"/>
      <c r="B61" s="57"/>
      <c r="C61" s="57"/>
      <c r="D61" s="57"/>
      <c r="E61" s="57"/>
      <c r="F61" s="58"/>
    </row>
    <row r="62" spans="1:6" ht="15" x14ac:dyDescent="0.25">
      <c r="A62" s="59" t="s">
        <v>117</v>
      </c>
      <c r="B62" s="57"/>
      <c r="C62" s="57"/>
      <c r="D62" s="57"/>
      <c r="E62" s="57"/>
      <c r="F62" s="58"/>
    </row>
    <row r="63" spans="1:6" ht="6" customHeight="1" x14ac:dyDescent="0.2">
      <c r="A63" s="57"/>
      <c r="B63" s="57"/>
      <c r="C63" s="57"/>
      <c r="D63" s="57"/>
      <c r="E63" s="57"/>
      <c r="F63" s="58"/>
    </row>
    <row r="64" spans="1:6" ht="48.75" customHeight="1" x14ac:dyDescent="0.2">
      <c r="A64" s="70" t="s">
        <v>63</v>
      </c>
      <c r="B64" s="70"/>
      <c r="C64" s="70"/>
      <c r="D64" s="70"/>
      <c r="E64" s="70"/>
      <c r="F64" s="70"/>
    </row>
    <row r="65" spans="1:6" x14ac:dyDescent="0.2">
      <c r="A65" s="57"/>
      <c r="B65" s="57"/>
      <c r="C65" s="57"/>
      <c r="D65" s="57"/>
      <c r="E65" s="57"/>
      <c r="F65" s="58"/>
    </row>
    <row r="66" spans="1:6" x14ac:dyDescent="0.2">
      <c r="A66" s="109" t="s">
        <v>64</v>
      </c>
      <c r="B66" s="109"/>
      <c r="C66" s="109"/>
      <c r="D66" s="109"/>
      <c r="E66" s="109"/>
      <c r="F66" s="109"/>
    </row>
    <row r="67" spans="1:6" x14ac:dyDescent="0.2">
      <c r="A67" s="57"/>
      <c r="B67" s="57"/>
      <c r="C67" s="57"/>
      <c r="D67" s="57"/>
      <c r="E67" s="57"/>
      <c r="F67" s="58"/>
    </row>
    <row r="68" spans="1:6" x14ac:dyDescent="0.2">
      <c r="A68" s="70" t="s">
        <v>118</v>
      </c>
      <c r="B68" s="70"/>
      <c r="C68" s="70"/>
      <c r="D68" s="70"/>
      <c r="E68" s="70"/>
      <c r="F68" s="70"/>
    </row>
    <row r="69" spans="1:6" ht="18.75" customHeight="1" x14ac:dyDescent="0.2">
      <c r="A69" s="70"/>
      <c r="B69" s="70"/>
      <c r="C69" s="70"/>
      <c r="D69" s="70"/>
      <c r="E69" s="70"/>
      <c r="F69" s="70"/>
    </row>
    <row r="70" spans="1:6" s="54" customFormat="1" ht="18.75" customHeight="1" x14ac:dyDescent="0.2"/>
    <row r="71" spans="1:6" ht="15" customHeight="1" x14ac:dyDescent="0.2">
      <c r="A71" s="54"/>
      <c r="B71" s="54"/>
      <c r="C71" s="54"/>
      <c r="D71" s="54"/>
      <c r="E71" s="54"/>
      <c r="F71" s="54"/>
    </row>
    <row r="72" spans="1:6" x14ac:dyDescent="0.2">
      <c r="A72" s="49" t="s">
        <v>65</v>
      </c>
      <c r="B72" s="49"/>
      <c r="C72" s="49"/>
      <c r="D72" s="49" t="s">
        <v>66</v>
      </c>
      <c r="E72" s="49"/>
      <c r="F72" s="49"/>
    </row>
    <row r="73" spans="1:6" x14ac:dyDescent="0.2">
      <c r="A73" s="72"/>
      <c r="B73" s="72"/>
      <c r="C73" s="49"/>
      <c r="D73" s="49"/>
      <c r="E73" s="49"/>
      <c r="F73" s="49"/>
    </row>
    <row r="74" spans="1:6" ht="15" customHeight="1" x14ac:dyDescent="0.2">
      <c r="A74" s="73" t="s">
        <v>23</v>
      </c>
      <c r="B74" s="73"/>
      <c r="C74" s="54"/>
      <c r="D74" s="54"/>
      <c r="E74" s="54"/>
      <c r="F74" s="54"/>
    </row>
    <row r="75" spans="1:6" x14ac:dyDescent="0.2">
      <c r="A75" s="74"/>
      <c r="B75" s="74"/>
      <c r="C75" s="49"/>
      <c r="D75" s="55"/>
      <c r="E75" s="55"/>
      <c r="F75" s="55"/>
    </row>
    <row r="76" spans="1:6" x14ac:dyDescent="0.2">
      <c r="A76" s="51"/>
      <c r="B76" s="51"/>
      <c r="C76" s="51"/>
      <c r="D76" s="51"/>
      <c r="E76" s="51"/>
      <c r="F76" s="51"/>
    </row>
    <row r="77" spans="1:6" x14ac:dyDescent="0.2">
      <c r="A77" s="49"/>
      <c r="B77" s="49"/>
      <c r="C77" s="49"/>
      <c r="D77" s="49"/>
      <c r="E77" s="49"/>
      <c r="F77" s="49"/>
    </row>
    <row r="78" spans="1:6" x14ac:dyDescent="0.2">
      <c r="A78" s="49"/>
      <c r="B78" s="49"/>
      <c r="C78" s="49"/>
      <c r="D78" s="49"/>
      <c r="E78" s="49"/>
      <c r="F78" s="49"/>
    </row>
    <row r="79" spans="1:6" ht="58.5" customHeight="1" x14ac:dyDescent="0.2">
      <c r="A79" s="56" t="s">
        <v>67</v>
      </c>
      <c r="B79" s="64" t="s">
        <v>68</v>
      </c>
      <c r="C79" s="64"/>
      <c r="D79" s="64"/>
      <c r="E79" s="64"/>
      <c r="F79" s="64"/>
    </row>
  </sheetData>
  <sheetProtection password="EC19" sheet="1" selectLockedCells="1"/>
  <mergeCells count="46">
    <mergeCell ref="A13:F13"/>
    <mergeCell ref="C14:F14"/>
    <mergeCell ref="A16:F16"/>
    <mergeCell ref="A4:C4"/>
    <mergeCell ref="A5:C5"/>
    <mergeCell ref="A6:C6"/>
    <mergeCell ref="A7:C7"/>
    <mergeCell ref="B8:C8"/>
    <mergeCell ref="B9:C9"/>
    <mergeCell ref="A1:F1"/>
    <mergeCell ref="D4:F4"/>
    <mergeCell ref="D5:F5"/>
    <mergeCell ref="D6:F6"/>
    <mergeCell ref="D7:F7"/>
    <mergeCell ref="A58:F60"/>
    <mergeCell ref="B10:C10"/>
    <mergeCell ref="G28:H28"/>
    <mergeCell ref="A30:D30"/>
    <mergeCell ref="A31:D31"/>
    <mergeCell ref="G31:H31"/>
    <mergeCell ref="A25:F25"/>
    <mergeCell ref="A19:B19"/>
    <mergeCell ref="A28:D28"/>
    <mergeCell ref="A22:D22"/>
    <mergeCell ref="A23:D23"/>
    <mergeCell ref="A24:D24"/>
    <mergeCell ref="A26:D26"/>
    <mergeCell ref="A27:D27"/>
    <mergeCell ref="B11:C11"/>
    <mergeCell ref="A18:D18"/>
    <mergeCell ref="A68:F69"/>
    <mergeCell ref="A32:D32"/>
    <mergeCell ref="G32:H32"/>
    <mergeCell ref="A75:B75"/>
    <mergeCell ref="B79:F79"/>
    <mergeCell ref="A33:D33"/>
    <mergeCell ref="G33:H33"/>
    <mergeCell ref="A43:F43"/>
    <mergeCell ref="A47:F47"/>
    <mergeCell ref="A56:F56"/>
    <mergeCell ref="A66:F66"/>
    <mergeCell ref="A64:F64"/>
    <mergeCell ref="A73:B73"/>
    <mergeCell ref="A74:B74"/>
    <mergeCell ref="A51:F52"/>
    <mergeCell ref="A54:F54"/>
  </mergeCells>
  <conditionalFormatting sqref="F24">
    <cfRule type="containsErrors" dxfId="21" priority="6">
      <formula>ISERROR(F24)</formula>
    </cfRule>
    <cfRule type="cellIs" dxfId="20" priority="14" operator="lessThan">
      <formula>0.1</formula>
    </cfRule>
    <cfRule type="expression" dxfId="19" priority="15">
      <formula>$F$23&gt;$F$22</formula>
    </cfRule>
  </conditionalFormatting>
  <conditionalFormatting sqref="F29">
    <cfRule type="expression" dxfId="18" priority="13">
      <formula>$F$27&gt;$F$19*12350</formula>
    </cfRule>
  </conditionalFormatting>
  <conditionalFormatting sqref="F34">
    <cfRule type="containsErrors" dxfId="17" priority="1">
      <formula>ISERROR(F34)</formula>
    </cfRule>
    <cfRule type="expression" dxfId="16" priority="11">
      <formula>$F$24&lt;0.1</formula>
    </cfRule>
  </conditionalFormatting>
  <conditionalFormatting sqref="F21">
    <cfRule type="expression" dxfId="15" priority="7">
      <formula>$F$20&gt;$F$19</formula>
    </cfRule>
  </conditionalFormatting>
  <conditionalFormatting sqref="F28">
    <cfRule type="containsErrors" dxfId="14" priority="5">
      <formula>ISERROR(F28)</formula>
    </cfRule>
  </conditionalFormatting>
  <conditionalFormatting sqref="F31">
    <cfRule type="containsErrors" dxfId="13" priority="4">
      <formula>ISERROR(F31)</formula>
    </cfRule>
  </conditionalFormatting>
  <conditionalFormatting sqref="F32">
    <cfRule type="containsErrors" dxfId="12" priority="3">
      <formula>ISERROR(F32)</formula>
    </cfRule>
  </conditionalFormatting>
  <conditionalFormatting sqref="F33">
    <cfRule type="containsErrors" dxfId="11" priority="2">
      <formula>ISERROR(F33)</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showGridLines="0" tabSelected="1" topLeftCell="A3" zoomScaleNormal="100" workbookViewId="0">
      <selection activeCell="D7" sqref="A7:F7"/>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3" t="s">
        <v>99</v>
      </c>
      <c r="B1" s="76"/>
      <c r="C1" s="76"/>
      <c r="D1" s="76"/>
      <c r="E1" s="76"/>
      <c r="F1" s="76"/>
      <c r="G1" s="4"/>
      <c r="H1" s="4"/>
      <c r="I1" s="4"/>
      <c r="J1" s="5"/>
    </row>
    <row r="2" spans="1:10" ht="18" customHeight="1" x14ac:dyDescent="0.2">
      <c r="A2" s="43"/>
      <c r="B2" s="43"/>
      <c r="C2" s="43"/>
      <c r="D2" s="43"/>
      <c r="E2" s="43"/>
      <c r="F2" s="43"/>
      <c r="G2" s="4"/>
      <c r="H2" s="4"/>
      <c r="I2" s="4"/>
      <c r="J2" s="5"/>
    </row>
    <row r="3" spans="1:10" s="6" customFormat="1" ht="18.75" customHeight="1" x14ac:dyDescent="0.2">
      <c r="A3" s="22" t="s">
        <v>69</v>
      </c>
      <c r="B3" s="23"/>
      <c r="C3" s="23"/>
      <c r="D3" s="61" t="s">
        <v>70</v>
      </c>
      <c r="E3" s="23"/>
      <c r="F3" s="24"/>
    </row>
    <row r="4" spans="1:10" s="6" customFormat="1" ht="18.75" customHeight="1" x14ac:dyDescent="0.2">
      <c r="A4" s="93" t="s">
        <v>133</v>
      </c>
      <c r="B4" s="94"/>
      <c r="C4" s="94"/>
      <c r="D4" s="79" t="s">
        <v>138</v>
      </c>
      <c r="E4" s="80"/>
      <c r="F4" s="81"/>
    </row>
    <row r="5" spans="1:10" s="6" customFormat="1" ht="18.75" customHeight="1" x14ac:dyDescent="0.2">
      <c r="A5" s="93" t="s">
        <v>134</v>
      </c>
      <c r="B5" s="94"/>
      <c r="C5" s="94"/>
      <c r="D5" s="82" t="s">
        <v>129</v>
      </c>
      <c r="E5" s="83"/>
      <c r="F5" s="84"/>
    </row>
    <row r="6" spans="1:10" s="6" customFormat="1" ht="18.75" customHeight="1" x14ac:dyDescent="0.2">
      <c r="A6" s="93" t="s">
        <v>135</v>
      </c>
      <c r="B6" s="94"/>
      <c r="C6" s="94"/>
      <c r="D6" s="82" t="s">
        <v>139</v>
      </c>
      <c r="E6" s="83"/>
      <c r="F6" s="84"/>
    </row>
    <row r="7" spans="1:10" s="6" customFormat="1" ht="18.75" customHeight="1" x14ac:dyDescent="0.2">
      <c r="A7" s="93"/>
      <c r="B7" s="94"/>
      <c r="C7" s="94"/>
      <c r="D7" s="85"/>
      <c r="E7" s="86"/>
      <c r="F7" s="87"/>
    </row>
    <row r="8" spans="1:10" s="6" customFormat="1" ht="18.75" customHeight="1" x14ac:dyDescent="0.2">
      <c r="A8" s="27" t="s">
        <v>71</v>
      </c>
      <c r="B8" s="96" t="s">
        <v>136</v>
      </c>
      <c r="C8" s="96"/>
      <c r="D8" s="62"/>
      <c r="E8" s="25"/>
      <c r="F8" s="26"/>
    </row>
    <row r="9" spans="1:10" s="6" customFormat="1" ht="18.75" customHeight="1" x14ac:dyDescent="0.2">
      <c r="A9" s="28" t="s">
        <v>72</v>
      </c>
      <c r="B9" s="96" t="s">
        <v>130</v>
      </c>
      <c r="C9" s="96"/>
      <c r="D9" s="63"/>
      <c r="E9" s="30"/>
      <c r="F9" s="31"/>
    </row>
    <row r="10" spans="1:10" s="6" customFormat="1" ht="18.75" customHeight="1" x14ac:dyDescent="0.2">
      <c r="A10" s="27" t="s">
        <v>73</v>
      </c>
      <c r="B10" s="96" t="s">
        <v>137</v>
      </c>
      <c r="C10" s="96"/>
      <c r="D10" s="63"/>
      <c r="E10" s="30"/>
      <c r="F10" s="31"/>
    </row>
    <row r="11" spans="1:10" s="6" customFormat="1" ht="18.75" customHeight="1" x14ac:dyDescent="0.2">
      <c r="A11" s="27" t="s">
        <v>74</v>
      </c>
      <c r="B11" s="96" t="s">
        <v>131</v>
      </c>
      <c r="C11" s="96"/>
      <c r="D11" s="63"/>
      <c r="E11" s="30"/>
      <c r="F11" s="31"/>
    </row>
    <row r="12" spans="1:10" s="6" customFormat="1" ht="18.75" customHeight="1" x14ac:dyDescent="0.2">
      <c r="A12" s="27" t="s">
        <v>75</v>
      </c>
      <c r="B12" s="25"/>
      <c r="C12" s="30"/>
      <c r="D12" s="63"/>
      <c r="E12" s="30"/>
      <c r="F12" s="31"/>
    </row>
    <row r="13" spans="1:10" s="6" customFormat="1" ht="21.75" customHeight="1" x14ac:dyDescent="0.2">
      <c r="A13" s="88" t="s">
        <v>132</v>
      </c>
      <c r="B13" s="89"/>
      <c r="C13" s="89"/>
      <c r="D13" s="89"/>
      <c r="E13" s="89"/>
      <c r="F13" s="90"/>
    </row>
    <row r="14" spans="1:10" s="33" customFormat="1" ht="37.5" customHeight="1" x14ac:dyDescent="0.2">
      <c r="A14" s="12" t="s">
        <v>76</v>
      </c>
      <c r="B14" s="13"/>
      <c r="C14" s="77"/>
      <c r="D14" s="77"/>
      <c r="E14" s="77"/>
      <c r="F14" s="78"/>
    </row>
    <row r="15" spans="1:10" ht="8.25" customHeight="1" x14ac:dyDescent="0.2">
      <c r="A15" s="1"/>
    </row>
    <row r="16" spans="1:10" ht="36" customHeight="1" x14ac:dyDescent="0.2">
      <c r="A16" s="98" t="s">
        <v>101</v>
      </c>
      <c r="B16" s="98"/>
      <c r="C16" s="98"/>
      <c r="D16" s="98"/>
      <c r="E16" s="98"/>
      <c r="F16" s="98"/>
      <c r="G16" s="3"/>
    </row>
    <row r="17" spans="1:8" ht="12.6" customHeight="1" x14ac:dyDescent="0.2">
      <c r="A17" s="32"/>
      <c r="B17" s="32"/>
      <c r="C17" s="32"/>
      <c r="D17" s="32"/>
      <c r="E17" s="32"/>
      <c r="F17" s="32"/>
      <c r="G17" s="3"/>
    </row>
    <row r="18" spans="1:8" ht="25.5" customHeight="1" x14ac:dyDescent="0.2">
      <c r="A18" s="65" t="s">
        <v>77</v>
      </c>
      <c r="B18" s="65"/>
      <c r="C18" s="65"/>
      <c r="D18" s="65"/>
      <c r="E18" s="2"/>
      <c r="F18" s="16"/>
      <c r="G18" s="3"/>
    </row>
    <row r="19" spans="1:8" ht="25.5" customHeight="1" x14ac:dyDescent="0.2">
      <c r="A19" s="48" t="s">
        <v>78</v>
      </c>
      <c r="B19" s="48"/>
      <c r="C19" s="48"/>
      <c r="D19" s="48"/>
      <c r="E19" s="29"/>
      <c r="F19" s="41">
        <v>10</v>
      </c>
      <c r="G19" s="3"/>
    </row>
    <row r="20" spans="1:8" ht="25.5" customHeight="1" x14ac:dyDescent="0.2">
      <c r="A20" s="48" t="s">
        <v>102</v>
      </c>
      <c r="B20" s="48"/>
      <c r="C20" s="48"/>
      <c r="D20" s="48"/>
      <c r="E20" s="47" t="str">
        <f>IF(F20&gt;F19,"Errore Numero","")</f>
        <v/>
      </c>
      <c r="F20" s="41">
        <v>8</v>
      </c>
      <c r="G20" s="3"/>
    </row>
    <row r="21" spans="1:8" ht="15" customHeight="1" x14ac:dyDescent="0.2">
      <c r="A21" s="40"/>
      <c r="B21" s="38"/>
      <c r="C21" s="38"/>
      <c r="D21" s="38"/>
      <c r="E21" s="29"/>
      <c r="F21" s="39"/>
      <c r="G21" s="3"/>
    </row>
    <row r="22" spans="1:8" ht="25.5" customHeight="1" x14ac:dyDescent="0.2">
      <c r="A22" s="67" t="s">
        <v>103</v>
      </c>
      <c r="B22" s="67"/>
      <c r="C22" s="67"/>
      <c r="D22" s="67"/>
      <c r="E22" s="15" t="s">
        <v>79</v>
      </c>
      <c r="F22" s="35">
        <v>1848</v>
      </c>
      <c r="G22" s="7"/>
    </row>
    <row r="23" spans="1:8" ht="25.5" customHeight="1" x14ac:dyDescent="0.2">
      <c r="A23" s="67" t="s">
        <v>104</v>
      </c>
      <c r="B23" s="67"/>
      <c r="C23" s="67"/>
      <c r="D23" s="67"/>
      <c r="E23" s="15" t="s">
        <v>79</v>
      </c>
      <c r="F23" s="35">
        <v>672</v>
      </c>
      <c r="G23" s="7"/>
    </row>
    <row r="24" spans="1:8" ht="25.5" customHeight="1" x14ac:dyDescent="0.2">
      <c r="A24" s="66" t="s">
        <v>80</v>
      </c>
      <c r="B24" s="66"/>
      <c r="C24" s="66"/>
      <c r="D24" s="66"/>
      <c r="E24" s="15"/>
      <c r="F24" s="37">
        <f>IF(F23&gt;F22,"Errore Ore",F23/F22)</f>
        <v>0.36363636363636365</v>
      </c>
      <c r="G24" s="8"/>
    </row>
    <row r="25" spans="1:8" ht="16.5" customHeight="1" x14ac:dyDescent="0.2">
      <c r="A25" s="3"/>
      <c r="B25" s="3"/>
      <c r="C25" s="3"/>
      <c r="D25" s="3"/>
      <c r="E25" s="3"/>
      <c r="F25" s="18" t="s">
        <v>81</v>
      </c>
      <c r="G25" s="9"/>
    </row>
    <row r="26" spans="1:8" ht="25.5" customHeight="1" x14ac:dyDescent="0.2">
      <c r="A26" s="65" t="s">
        <v>82</v>
      </c>
      <c r="B26" s="65"/>
      <c r="C26" s="65"/>
      <c r="D26" s="65"/>
      <c r="E26" s="2"/>
      <c r="F26" s="16"/>
      <c r="G26" s="44"/>
    </row>
    <row r="27" spans="1:8" ht="44.25" customHeight="1" x14ac:dyDescent="0.2">
      <c r="A27" s="67" t="s">
        <v>107</v>
      </c>
      <c r="B27" s="67"/>
      <c r="C27" s="67"/>
      <c r="D27" s="67"/>
      <c r="E27" s="17" t="s">
        <v>14</v>
      </c>
      <c r="F27" s="35">
        <v>38580</v>
      </c>
      <c r="G27" s="3"/>
    </row>
    <row r="28" spans="1:8" ht="25.5" customHeight="1" x14ac:dyDescent="0.2">
      <c r="A28" s="67" t="s">
        <v>83</v>
      </c>
      <c r="B28" s="67"/>
      <c r="C28" s="67"/>
      <c r="D28" s="67"/>
      <c r="E28" s="17" t="s">
        <v>14</v>
      </c>
      <c r="F28" s="14">
        <f>ROUND(IF($F$27&gt;$F$19*12350,"",$F$27*$F$24)*20,0)/20</f>
        <v>14029.1</v>
      </c>
      <c r="G28" s="106"/>
      <c r="H28" s="107"/>
    </row>
    <row r="29" spans="1:8" ht="29.25" customHeight="1" x14ac:dyDescent="0.2">
      <c r="A29" s="105" t="str">
        <f>IF(F27&gt;F19*12350,"La massa salariale soggetta all’obbligo di contribuzione AVS supera l'importo massimo 'Totale lavoratori x max. Fr. 12'350'","")</f>
        <v/>
      </c>
      <c r="B29" s="105"/>
      <c r="C29" s="105"/>
      <c r="D29" s="105"/>
      <c r="E29" s="105"/>
      <c r="F29" s="105"/>
      <c r="G29" s="3"/>
    </row>
    <row r="30" spans="1:8" ht="25.5" customHeight="1" x14ac:dyDescent="0.2">
      <c r="A30" s="65" t="s">
        <v>84</v>
      </c>
      <c r="B30" s="65"/>
      <c r="C30" s="65"/>
      <c r="D30" s="65"/>
      <c r="E30" s="2"/>
      <c r="F30" s="16"/>
      <c r="G30" s="44"/>
    </row>
    <row r="31" spans="1:8" ht="25.5" customHeight="1" x14ac:dyDescent="0.2">
      <c r="A31" s="66" t="s">
        <v>85</v>
      </c>
      <c r="B31" s="66"/>
      <c r="C31" s="66"/>
      <c r="D31" s="66"/>
      <c r="E31" s="17" t="s">
        <v>14</v>
      </c>
      <c r="F31" s="14">
        <f>ROUND(IF(F28="","",F28*0.8)*20,0)/20</f>
        <v>11223.3</v>
      </c>
      <c r="G31" s="102"/>
      <c r="H31" s="103"/>
    </row>
    <row r="32" spans="1:8" ht="31.5" customHeight="1" thickBot="1" x14ac:dyDescent="0.25">
      <c r="A32" s="67" t="s">
        <v>86</v>
      </c>
      <c r="B32" s="66"/>
      <c r="C32" s="66"/>
      <c r="D32" s="66"/>
      <c r="E32" s="17" t="s">
        <v>14</v>
      </c>
      <c r="F32" s="20">
        <f>ROUND(IF(F27="","",F28*6.375%)*20,0)/20</f>
        <v>894.35</v>
      </c>
      <c r="G32" s="102"/>
      <c r="H32" s="103"/>
    </row>
    <row r="33" spans="1:8" ht="36" customHeight="1" thickBot="1" x14ac:dyDescent="0.25">
      <c r="A33" s="68" t="s">
        <v>87</v>
      </c>
      <c r="B33" s="69"/>
      <c r="C33" s="69"/>
      <c r="D33" s="69"/>
      <c r="E33" s="19" t="s">
        <v>14</v>
      </c>
      <c r="F33" s="36">
        <f>IF(F24&lt;0.1,0,ROUND(SUM(F31:F32)*20,0)/20)</f>
        <v>12117.65</v>
      </c>
      <c r="G33" s="104"/>
      <c r="H33" s="103"/>
    </row>
    <row r="34" spans="1:8" ht="15" x14ac:dyDescent="0.2">
      <c r="A34" s="1"/>
      <c r="B34" s="1"/>
      <c r="C34" s="1"/>
      <c r="D34" s="1"/>
      <c r="E34" s="1"/>
      <c r="F34" s="45" t="str">
        <f>IF(F24&lt;0.1,"Perdita di lavoro minima non raggiunta","")</f>
        <v/>
      </c>
    </row>
    <row r="35" spans="1:8" ht="15" x14ac:dyDescent="0.2">
      <c r="A35" s="1"/>
      <c r="B35" s="1"/>
      <c r="C35" s="1"/>
      <c r="D35" s="1"/>
      <c r="E35" s="1"/>
      <c r="F35" s="11"/>
    </row>
    <row r="36" spans="1:8" ht="15" x14ac:dyDescent="0.2">
      <c r="A36" s="1"/>
      <c r="B36" s="1"/>
      <c r="C36" s="1"/>
      <c r="D36" s="1"/>
      <c r="E36" s="1"/>
      <c r="F36" s="11"/>
    </row>
    <row r="37" spans="1:8" x14ac:dyDescent="0.2">
      <c r="A37" s="49"/>
      <c r="B37" s="49"/>
      <c r="C37" s="49"/>
      <c r="D37" s="49"/>
      <c r="E37" s="49"/>
      <c r="F37" s="50"/>
    </row>
    <row r="38" spans="1:8" x14ac:dyDescent="0.2">
      <c r="A38" s="49"/>
      <c r="B38" s="49"/>
      <c r="C38" s="49"/>
      <c r="D38" s="49"/>
      <c r="E38" s="49"/>
      <c r="F38" s="50"/>
    </row>
    <row r="39" spans="1:8" x14ac:dyDescent="0.2">
      <c r="A39" s="49"/>
      <c r="B39" s="49"/>
      <c r="C39" s="49"/>
      <c r="D39" s="49"/>
      <c r="E39" s="49"/>
      <c r="F39" s="50"/>
    </row>
    <row r="40" spans="1:8" ht="15" x14ac:dyDescent="0.2">
      <c r="A40" s="52" t="s">
        <v>88</v>
      </c>
      <c r="B40" s="49"/>
      <c r="C40" s="49"/>
      <c r="D40" s="49"/>
      <c r="E40" s="49"/>
      <c r="F40" s="50"/>
    </row>
    <row r="41" spans="1:8" ht="6" customHeight="1" x14ac:dyDescent="0.2">
      <c r="A41" s="49"/>
      <c r="B41" s="49"/>
      <c r="C41" s="49"/>
      <c r="D41" s="49"/>
      <c r="E41" s="49"/>
      <c r="F41" s="50"/>
    </row>
    <row r="42" spans="1:8" ht="47.25" customHeight="1" x14ac:dyDescent="0.2">
      <c r="A42" s="71" t="s">
        <v>124</v>
      </c>
      <c r="B42" s="71"/>
      <c r="C42" s="71"/>
      <c r="D42" s="71"/>
      <c r="E42" s="71"/>
      <c r="F42" s="71"/>
    </row>
    <row r="43" spans="1:8" x14ac:dyDescent="0.2">
      <c r="A43" s="49"/>
      <c r="B43" s="49"/>
      <c r="C43" s="49"/>
      <c r="D43" s="49"/>
      <c r="E43" s="49"/>
      <c r="F43" s="50"/>
    </row>
    <row r="44" spans="1:8" ht="15" x14ac:dyDescent="0.2">
      <c r="A44" s="52" t="s">
        <v>89</v>
      </c>
      <c r="B44" s="49"/>
      <c r="C44" s="49"/>
      <c r="D44" s="49"/>
      <c r="E44" s="49"/>
      <c r="F44" s="50"/>
    </row>
    <row r="45" spans="1:8" ht="6" customHeight="1" x14ac:dyDescent="0.2">
      <c r="A45" s="49"/>
      <c r="B45" s="49"/>
      <c r="C45" s="49"/>
      <c r="D45" s="49"/>
      <c r="E45" s="49"/>
      <c r="F45" s="50"/>
    </row>
    <row r="46" spans="1:8" ht="76.5" customHeight="1" x14ac:dyDescent="0.2">
      <c r="A46" s="71" t="s">
        <v>120</v>
      </c>
      <c r="B46" s="71"/>
      <c r="C46" s="71"/>
      <c r="D46" s="71"/>
      <c r="E46" s="71"/>
      <c r="F46" s="71"/>
    </row>
    <row r="47" spans="1:8" x14ac:dyDescent="0.2">
      <c r="A47" s="49"/>
      <c r="B47" s="49"/>
      <c r="C47" s="49"/>
      <c r="D47" s="49"/>
      <c r="E47" s="49"/>
      <c r="F47" s="50"/>
    </row>
    <row r="48" spans="1:8" ht="15" x14ac:dyDescent="0.25">
      <c r="A48" s="53" t="s">
        <v>90</v>
      </c>
      <c r="B48" s="49"/>
      <c r="C48" s="49"/>
      <c r="D48" s="49"/>
      <c r="E48" s="49"/>
      <c r="F48" s="50"/>
    </row>
    <row r="49" spans="1:6" ht="6" customHeight="1" x14ac:dyDescent="0.2">
      <c r="A49" s="49"/>
      <c r="B49" s="49"/>
      <c r="C49" s="49"/>
      <c r="D49" s="49"/>
      <c r="E49" s="49"/>
      <c r="F49" s="50"/>
    </row>
    <row r="50" spans="1:6" ht="75.75" customHeight="1" x14ac:dyDescent="0.2">
      <c r="A50" s="71" t="s">
        <v>121</v>
      </c>
      <c r="B50" s="71"/>
      <c r="C50" s="71"/>
      <c r="D50" s="71"/>
      <c r="E50" s="71"/>
      <c r="F50" s="71"/>
    </row>
    <row r="51" spans="1:6" x14ac:dyDescent="0.2">
      <c r="A51" s="49"/>
      <c r="B51" s="49"/>
      <c r="C51" s="49"/>
      <c r="D51" s="49"/>
      <c r="E51" s="49"/>
      <c r="F51" s="50"/>
    </row>
    <row r="52" spans="1:6" ht="15" x14ac:dyDescent="0.25">
      <c r="A52" s="60" t="s">
        <v>126</v>
      </c>
      <c r="B52" s="49"/>
      <c r="C52" s="49"/>
      <c r="D52" s="49"/>
      <c r="E52" s="49"/>
      <c r="F52" s="50"/>
    </row>
    <row r="53" spans="1:6" x14ac:dyDescent="0.2">
      <c r="A53" s="49"/>
      <c r="B53" s="49"/>
      <c r="C53" s="49"/>
      <c r="D53" s="49"/>
      <c r="E53" s="49"/>
      <c r="F53" s="50"/>
    </row>
    <row r="54" spans="1:6" ht="31.5" customHeight="1" x14ac:dyDescent="0.2">
      <c r="A54" s="71" t="s">
        <v>91</v>
      </c>
      <c r="B54" s="71"/>
      <c r="C54" s="71"/>
      <c r="D54" s="71"/>
      <c r="E54" s="71"/>
      <c r="F54" s="71"/>
    </row>
    <row r="55" spans="1:6" x14ac:dyDescent="0.2">
      <c r="A55" s="49"/>
      <c r="B55" s="49"/>
      <c r="C55" s="49"/>
      <c r="D55" s="49"/>
      <c r="E55" s="49"/>
      <c r="F55" s="50"/>
    </row>
    <row r="56" spans="1:6" ht="48.75" customHeight="1" x14ac:dyDescent="0.2">
      <c r="A56" s="71" t="s">
        <v>127</v>
      </c>
      <c r="B56" s="71"/>
      <c r="C56" s="71"/>
      <c r="D56" s="71"/>
      <c r="E56" s="71"/>
      <c r="F56" s="71"/>
    </row>
    <row r="57" spans="1:6" x14ac:dyDescent="0.2">
      <c r="A57" s="49"/>
      <c r="B57" s="49"/>
      <c r="C57" s="49"/>
      <c r="D57" s="49"/>
      <c r="E57" s="49"/>
      <c r="F57" s="50"/>
    </row>
    <row r="58" spans="1:6" ht="15" x14ac:dyDescent="0.25">
      <c r="A58" s="60" t="s">
        <v>125</v>
      </c>
      <c r="B58" s="49"/>
      <c r="C58" s="49"/>
      <c r="D58" s="49"/>
      <c r="E58" s="49"/>
      <c r="F58" s="50"/>
    </row>
    <row r="59" spans="1:6" ht="6" customHeight="1" x14ac:dyDescent="0.2">
      <c r="A59" s="49"/>
      <c r="B59" s="49"/>
      <c r="C59" s="49"/>
      <c r="D59" s="49"/>
      <c r="E59" s="49"/>
      <c r="F59" s="50"/>
    </row>
    <row r="60" spans="1:6" ht="45" customHeight="1" x14ac:dyDescent="0.2">
      <c r="A60" s="71" t="s">
        <v>92</v>
      </c>
      <c r="B60" s="71"/>
      <c r="C60" s="71"/>
      <c r="D60" s="71"/>
      <c r="E60" s="71"/>
      <c r="F60" s="71"/>
    </row>
    <row r="61" spans="1:6" x14ac:dyDescent="0.2">
      <c r="A61" s="49"/>
      <c r="B61" s="49"/>
      <c r="C61" s="49"/>
      <c r="D61" s="49"/>
      <c r="E61" s="49"/>
      <c r="F61" s="50"/>
    </row>
    <row r="62" spans="1:6" x14ac:dyDescent="0.2">
      <c r="A62" s="49" t="s">
        <v>93</v>
      </c>
      <c r="B62" s="49"/>
      <c r="C62" s="49"/>
      <c r="D62" s="49"/>
      <c r="E62" s="49"/>
      <c r="F62" s="50"/>
    </row>
    <row r="63" spans="1:6" x14ac:dyDescent="0.2">
      <c r="A63" s="49"/>
      <c r="B63" s="49"/>
      <c r="C63" s="49"/>
      <c r="D63" s="49"/>
      <c r="E63" s="49"/>
      <c r="F63" s="50"/>
    </row>
    <row r="64" spans="1:6" ht="29.25" customHeight="1" x14ac:dyDescent="0.2">
      <c r="A64" s="114" t="s">
        <v>128</v>
      </c>
      <c r="B64" s="114"/>
      <c r="C64" s="114"/>
      <c r="D64" s="114"/>
      <c r="E64" s="114"/>
      <c r="F64" s="114"/>
    </row>
    <row r="65" spans="1:6" ht="15" customHeight="1" x14ac:dyDescent="0.2">
      <c r="A65" s="54"/>
      <c r="B65" s="54"/>
      <c r="C65" s="54"/>
      <c r="D65" s="54"/>
      <c r="E65" s="54"/>
      <c r="F65" s="54"/>
    </row>
    <row r="66" spans="1:6" x14ac:dyDescent="0.2">
      <c r="A66" s="49" t="s">
        <v>94</v>
      </c>
      <c r="B66" s="49"/>
      <c r="C66" s="49"/>
      <c r="D66" s="49" t="s">
        <v>95</v>
      </c>
      <c r="E66" s="49"/>
      <c r="F66" s="49"/>
    </row>
    <row r="67" spans="1:6" x14ac:dyDescent="0.2">
      <c r="A67" s="72"/>
      <c r="B67" s="72"/>
      <c r="C67" s="49"/>
      <c r="D67" s="49"/>
      <c r="E67" s="49"/>
      <c r="F67" s="49"/>
    </row>
    <row r="68" spans="1:6" ht="15" customHeight="1" x14ac:dyDescent="0.2">
      <c r="A68" s="73" t="s">
        <v>23</v>
      </c>
      <c r="B68" s="73"/>
      <c r="C68" s="54"/>
      <c r="D68" s="54"/>
      <c r="E68" s="54"/>
      <c r="F68" s="54"/>
    </row>
    <row r="69" spans="1:6" x14ac:dyDescent="0.2">
      <c r="A69" s="74"/>
      <c r="B69" s="74"/>
      <c r="C69" s="49"/>
      <c r="D69" s="55"/>
      <c r="E69" s="55"/>
      <c r="F69" s="55"/>
    </row>
    <row r="70" spans="1:6" x14ac:dyDescent="0.2">
      <c r="A70" s="49"/>
      <c r="B70" s="49"/>
      <c r="C70" s="49"/>
      <c r="D70" s="49"/>
      <c r="E70" s="49"/>
      <c r="F70" s="49"/>
    </row>
    <row r="71" spans="1:6" x14ac:dyDescent="0.2">
      <c r="A71" s="49"/>
      <c r="B71" s="49"/>
      <c r="C71" s="49"/>
      <c r="D71" s="49"/>
      <c r="E71" s="49"/>
      <c r="F71" s="49"/>
    </row>
    <row r="72" spans="1:6" x14ac:dyDescent="0.2">
      <c r="A72" s="51"/>
      <c r="B72" s="51"/>
      <c r="C72" s="51"/>
      <c r="D72" s="51"/>
      <c r="E72" s="51"/>
      <c r="F72" s="51"/>
    </row>
    <row r="73" spans="1:6" ht="58.5" customHeight="1" x14ac:dyDescent="0.2">
      <c r="A73" s="56" t="s">
        <v>96</v>
      </c>
      <c r="B73" s="64" t="s">
        <v>97</v>
      </c>
      <c r="C73" s="64"/>
      <c r="D73" s="64"/>
      <c r="E73" s="64"/>
      <c r="F73" s="64"/>
    </row>
    <row r="74" spans="1:6" ht="15" x14ac:dyDescent="0.2">
      <c r="A74" s="34"/>
      <c r="B74" s="34"/>
      <c r="C74" s="34"/>
      <c r="D74" s="34"/>
      <c r="E74" s="34"/>
      <c r="F74" s="34"/>
    </row>
    <row r="75" spans="1:6" ht="15" x14ac:dyDescent="0.2">
      <c r="A75" s="34"/>
      <c r="B75" s="34"/>
      <c r="C75" s="34"/>
      <c r="D75" s="34"/>
      <c r="E75" s="34"/>
      <c r="F75" s="34"/>
    </row>
    <row r="76" spans="1:6" ht="15" x14ac:dyDescent="0.2">
      <c r="A76" s="34"/>
      <c r="B76" s="34"/>
      <c r="C76" s="34"/>
      <c r="D76" s="34"/>
      <c r="E76" s="34"/>
      <c r="F76" s="34"/>
    </row>
    <row r="77" spans="1:6" ht="15" x14ac:dyDescent="0.2">
      <c r="A77" s="34"/>
      <c r="B77" s="34"/>
      <c r="C77" s="34"/>
      <c r="D77" s="34"/>
      <c r="E77" s="34"/>
      <c r="F77" s="34"/>
    </row>
  </sheetData>
  <sheetProtection password="EC19" sheet="1" selectLockedCells="1"/>
  <mergeCells count="43">
    <mergeCell ref="A56:F56"/>
    <mergeCell ref="A64:F64"/>
    <mergeCell ref="A4:C4"/>
    <mergeCell ref="A5:C5"/>
    <mergeCell ref="A6:C6"/>
    <mergeCell ref="A7:C7"/>
    <mergeCell ref="B8:C8"/>
    <mergeCell ref="B9:C9"/>
    <mergeCell ref="B10:C10"/>
    <mergeCell ref="B11:C11"/>
    <mergeCell ref="A18:D18"/>
    <mergeCell ref="A13:F13"/>
    <mergeCell ref="C14:F14"/>
    <mergeCell ref="A16:F16"/>
    <mergeCell ref="A50:F50"/>
    <mergeCell ref="A54:F54"/>
    <mergeCell ref="A1:F1"/>
    <mergeCell ref="D4:F4"/>
    <mergeCell ref="D5:F5"/>
    <mergeCell ref="D6:F6"/>
    <mergeCell ref="D7:F7"/>
    <mergeCell ref="G32:H32"/>
    <mergeCell ref="A33:D33"/>
    <mergeCell ref="G33:H33"/>
    <mergeCell ref="A42:F42"/>
    <mergeCell ref="A28:D28"/>
    <mergeCell ref="G28:H28"/>
    <mergeCell ref="A30:D30"/>
    <mergeCell ref="A31:D31"/>
    <mergeCell ref="G31:H31"/>
    <mergeCell ref="A46:F46"/>
    <mergeCell ref="A29:F29"/>
    <mergeCell ref="A22:D22"/>
    <mergeCell ref="A23:D23"/>
    <mergeCell ref="A24:D24"/>
    <mergeCell ref="A26:D26"/>
    <mergeCell ref="A27:D27"/>
    <mergeCell ref="A32:D32"/>
    <mergeCell ref="A60:F60"/>
    <mergeCell ref="A67:B67"/>
    <mergeCell ref="A68:B68"/>
    <mergeCell ref="A69:B69"/>
    <mergeCell ref="B73:F73"/>
  </mergeCells>
  <conditionalFormatting sqref="F24">
    <cfRule type="containsErrors" dxfId="10" priority="6">
      <formula>ISERROR(F24)</formula>
    </cfRule>
    <cfRule type="cellIs" dxfId="9" priority="11" operator="lessThan">
      <formula>0.1</formula>
    </cfRule>
    <cfRule type="expression" dxfId="8" priority="12">
      <formula>$F$23&gt;$F$22</formula>
    </cfRule>
  </conditionalFormatting>
  <conditionalFormatting sqref="A29">
    <cfRule type="expression" dxfId="7" priority="10">
      <formula>$F$27&gt;$F$19*12350</formula>
    </cfRule>
  </conditionalFormatting>
  <conditionalFormatting sqref="F34">
    <cfRule type="containsErrors" dxfId="6" priority="1">
      <formula>ISERROR(F34)</formula>
    </cfRule>
    <cfRule type="expression" dxfId="5" priority="8">
      <formula>$F$24&lt;0.1</formula>
    </cfRule>
  </conditionalFormatting>
  <conditionalFormatting sqref="E20">
    <cfRule type="expression" dxfId="4" priority="7">
      <formula>$F$20&gt;$F$19</formula>
    </cfRule>
  </conditionalFormatting>
  <conditionalFormatting sqref="F28">
    <cfRule type="containsErrors" dxfId="3" priority="5">
      <formula>ISERROR(F28)</formula>
    </cfRule>
  </conditionalFormatting>
  <conditionalFormatting sqref="F31">
    <cfRule type="containsErrors" dxfId="2" priority="4">
      <formula>ISERROR(F31)</formula>
    </cfRule>
  </conditionalFormatting>
  <conditionalFormatting sqref="F32">
    <cfRule type="containsErrors" dxfId="1" priority="3">
      <formula>ISERROR(F32)</formula>
    </cfRule>
  </conditionalFormatting>
  <conditionalFormatting sqref="F33">
    <cfRule type="containsErrors" dxfId="0" priority="2">
      <formula>ISERROR(F33)</formula>
    </cfRule>
  </conditionalFormatting>
  <pageMargins left="0.39370078740157483" right="0.39370078740157483" top="0.59055118110236227" bottom="0.39370078740157483" header="0.31496062992125984" footer="0.31496062992125984"/>
  <pageSetup paperSize="9" scale="95" fitToHeight="2" orientation="portrait" r:id="rId1"/>
  <headerFooter>
    <oddHeader>&amp;L&amp;10Assicurazione contro la disoccupazione</oddHeader>
    <oddFooter>&amp;R&amp;9KAE-COVID-19 (03.2020)</oddFooter>
  </headerFooter>
  <ignoredErrors>
    <ignoredError sqref="F32:F34 F31"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82D2E4CC4837543BFA07BA558CF11B9" ma:contentTypeVersion="1" ma:contentTypeDescription="Ein neues Dokument erstellen." ma:contentTypeScope="" ma:versionID="a37a8e3dffed5fd7befde03fac9e4df9">
  <xsd:schema xmlns:xsd="http://www.w3.org/2001/XMLSchema" xmlns:xs="http://www.w3.org/2001/XMLSchema" xmlns:p="http://schemas.microsoft.com/office/2006/metadata/properties" xmlns:ns1="http://schemas.microsoft.com/sharepoint/v3" targetNamespace="http://schemas.microsoft.com/office/2006/metadata/properties" ma:root="true" ma:fieldsID="f24c94372c891064ad779b0aa8ef009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836B12-4DA1-46F8-B095-3881A30404B0}"/>
</file>

<file path=customXml/itemProps2.xml><?xml version="1.0" encoding="utf-8"?>
<ds:datastoreItem xmlns:ds="http://schemas.openxmlformats.org/officeDocument/2006/customXml" ds:itemID="{D8833CA5-77E8-49B6-BD83-17177DEBDED9}"/>
</file>

<file path=customXml/itemProps3.xml><?xml version="1.0" encoding="utf-8"?>
<ds:datastoreItem xmlns:ds="http://schemas.openxmlformats.org/officeDocument/2006/customXml" ds:itemID="{FA67617D-1399-4106-800B-BFF786A0FFE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Meier Philipp</cp:lastModifiedBy>
  <cp:lastPrinted>2020-03-30T10:04:35Z</cp:lastPrinted>
  <dcterms:created xsi:type="dcterms:W3CDTF">2020-03-18T11:14:54Z</dcterms:created>
  <dcterms:modified xsi:type="dcterms:W3CDTF">2020-03-31T08:43:34Z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0x010100782D2E4CC4837543BFA07BA558CF11B9</vt:lpwstr>
  </property>
</Properties>
</file>